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OINESTI\2024\DDS4\"/>
    </mc:Choice>
  </mc:AlternateContent>
  <xr:revisionPtr revIDLastSave="0" documentId="8_{D9FD9855-3500-45E3-832F-3020D1170C34}" xr6:coauthVersionLast="47" xr6:coauthVersionMax="47" xr10:uidLastSave="{00000000-0000-0000-0000-000000000000}"/>
  <bookViews>
    <workbookView xWindow="-120" yWindow="-120" windowWidth="29040" windowHeight="15720" activeTab="2" xr2:uid="{B68EE5B8-2B88-4A83-A81B-EC1791711B8D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G15" i="3"/>
  <c r="F15" i="3" s="1"/>
  <c r="K15" i="3" s="1"/>
  <c r="H15" i="3"/>
  <c r="H14" i="3" s="1"/>
  <c r="H13" i="3" s="1"/>
  <c r="H12" i="3" s="1"/>
  <c r="I15" i="3"/>
  <c r="I14" i="3" s="1"/>
  <c r="I13" i="3" s="1"/>
  <c r="I12" i="3" s="1"/>
  <c r="J15" i="3"/>
  <c r="J14" i="3" s="1"/>
  <c r="J13" i="3" s="1"/>
  <c r="J12" i="3" s="1"/>
  <c r="F16" i="3"/>
  <c r="K16" i="3" s="1"/>
  <c r="H17" i="3"/>
  <c r="D18" i="3"/>
  <c r="D17" i="3" s="1"/>
  <c r="E18" i="3"/>
  <c r="E17" i="3" s="1"/>
  <c r="G18" i="3"/>
  <c r="F18" i="3" s="1"/>
  <c r="K18" i="3" s="1"/>
  <c r="H18" i="3"/>
  <c r="I18" i="3"/>
  <c r="I17" i="3" s="1"/>
  <c r="J18" i="3"/>
  <c r="J17" i="3" s="1"/>
  <c r="F19" i="3"/>
  <c r="K19" i="3"/>
  <c r="F20" i="3"/>
  <c r="K20" i="3"/>
  <c r="D23" i="3"/>
  <c r="D22" i="3" s="1"/>
  <c r="D21" i="3" s="1"/>
  <c r="E23" i="3"/>
  <c r="E22" i="3" s="1"/>
  <c r="E21" i="3" s="1"/>
  <c r="I23" i="3"/>
  <c r="J23" i="3"/>
  <c r="J22" i="3" s="1"/>
  <c r="J21" i="3" s="1"/>
  <c r="F24" i="3"/>
  <c r="K24" i="3" s="1"/>
  <c r="F25" i="3"/>
  <c r="K25" i="3" s="1"/>
  <c r="F26" i="3"/>
  <c r="K26" i="3"/>
  <c r="D27" i="3"/>
  <c r="E27" i="3"/>
  <c r="F27" i="3"/>
  <c r="K27" i="3" s="1"/>
  <c r="G27" i="3"/>
  <c r="G23" i="3" s="1"/>
  <c r="H27" i="3"/>
  <c r="H23" i="3" s="1"/>
  <c r="H22" i="3" s="1"/>
  <c r="H21" i="3" s="1"/>
  <c r="I27" i="3"/>
  <c r="J27" i="3"/>
  <c r="F28" i="3"/>
  <c r="K28" i="3"/>
  <c r="F29" i="3"/>
  <c r="K29" i="3" s="1"/>
  <c r="D30" i="3"/>
  <c r="J30" i="3"/>
  <c r="F31" i="3"/>
  <c r="K31" i="3" s="1"/>
  <c r="D32" i="3"/>
  <c r="E32" i="3"/>
  <c r="E30" i="3" s="1"/>
  <c r="G32" i="3"/>
  <c r="G30" i="3" s="1"/>
  <c r="H32" i="3"/>
  <c r="H30" i="3" s="1"/>
  <c r="I32" i="3"/>
  <c r="I30" i="3" s="1"/>
  <c r="J32" i="3"/>
  <c r="F33" i="3"/>
  <c r="K33" i="3"/>
  <c r="F34" i="3"/>
  <c r="K34" i="3"/>
  <c r="D36" i="3"/>
  <c r="D35" i="3" s="1"/>
  <c r="E36" i="3"/>
  <c r="E35" i="3" s="1"/>
  <c r="F36" i="3"/>
  <c r="G36" i="3"/>
  <c r="G35" i="3" s="1"/>
  <c r="H36" i="3"/>
  <c r="H35" i="3" s="1"/>
  <c r="I36" i="3"/>
  <c r="I35" i="3" s="1"/>
  <c r="J36" i="3"/>
  <c r="J35" i="3" s="1"/>
  <c r="K36" i="3"/>
  <c r="F37" i="3"/>
  <c r="K37" i="3" s="1"/>
  <c r="J15" i="2"/>
  <c r="J14" i="2" s="1"/>
  <c r="D16" i="2"/>
  <c r="D15" i="2" s="1"/>
  <c r="D14" i="2" s="1"/>
  <c r="E16" i="2"/>
  <c r="E15" i="2" s="1"/>
  <c r="E14" i="2" s="1"/>
  <c r="G16" i="2"/>
  <c r="F16" i="2" s="1"/>
  <c r="K16" i="2" s="1"/>
  <c r="H16" i="2"/>
  <c r="H15" i="2" s="1"/>
  <c r="H14" i="2" s="1"/>
  <c r="I16" i="2"/>
  <c r="I15" i="2" s="1"/>
  <c r="I14" i="2" s="1"/>
  <c r="J16" i="2"/>
  <c r="F17" i="2"/>
  <c r="K17" i="2" s="1"/>
  <c r="D18" i="2"/>
  <c r="E18" i="2"/>
  <c r="G18" i="2"/>
  <c r="F18" i="2" s="1"/>
  <c r="K18" i="2" s="1"/>
  <c r="H18" i="2"/>
  <c r="I18" i="2"/>
  <c r="J18" i="2"/>
  <c r="F19" i="2"/>
  <c r="K19" i="2"/>
  <c r="F20" i="2"/>
  <c r="K20" i="2"/>
  <c r="F21" i="2"/>
  <c r="K21" i="2" s="1"/>
  <c r="D24" i="2"/>
  <c r="D23" i="2" s="1"/>
  <c r="D22" i="2" s="1"/>
  <c r="E24" i="2"/>
  <c r="E23" i="2" s="1"/>
  <c r="E22" i="2" s="1"/>
  <c r="G24" i="2"/>
  <c r="F24" i="2" s="1"/>
  <c r="K24" i="2" s="1"/>
  <c r="H24" i="2"/>
  <c r="H23" i="2" s="1"/>
  <c r="H22" i="2" s="1"/>
  <c r="I24" i="2"/>
  <c r="I23" i="2" s="1"/>
  <c r="I22" i="2" s="1"/>
  <c r="J24" i="2"/>
  <c r="J23" i="2" s="1"/>
  <c r="J22" i="2" s="1"/>
  <c r="F25" i="2"/>
  <c r="K25" i="2" s="1"/>
  <c r="F26" i="2"/>
  <c r="K26" i="2"/>
  <c r="D27" i="2"/>
  <c r="E27" i="2"/>
  <c r="F27" i="2"/>
  <c r="K27" i="2" s="1"/>
  <c r="G27" i="2"/>
  <c r="H27" i="2"/>
  <c r="I27" i="2"/>
  <c r="J27" i="2"/>
  <c r="F28" i="2"/>
  <c r="K28" i="2"/>
  <c r="F29" i="2"/>
  <c r="K29" i="2" s="1"/>
  <c r="F30" i="2"/>
  <c r="K30" i="2" s="1"/>
  <c r="F31" i="2"/>
  <c r="K31" i="2"/>
  <c r="F32" i="2"/>
  <c r="K32" i="2"/>
  <c r="D34" i="2"/>
  <c r="E34" i="2"/>
  <c r="E33" i="2" s="1"/>
  <c r="F34" i="2"/>
  <c r="G34" i="2"/>
  <c r="G33" i="2" s="1"/>
  <c r="F33" i="2" s="1"/>
  <c r="H34" i="2"/>
  <c r="H33" i="2" s="1"/>
  <c r="I34" i="2"/>
  <c r="J34" i="2"/>
  <c r="K34" i="2"/>
  <c r="F35" i="2"/>
  <c r="K35" i="2" s="1"/>
  <c r="F36" i="2"/>
  <c r="K36" i="2" s="1"/>
  <c r="F37" i="2"/>
  <c r="K37" i="2"/>
  <c r="D39" i="2"/>
  <c r="D38" i="2" s="1"/>
  <c r="E39" i="2"/>
  <c r="E38" i="2" s="1"/>
  <c r="F39" i="2"/>
  <c r="K39" i="2" s="1"/>
  <c r="G39" i="2"/>
  <c r="G38" i="2" s="1"/>
  <c r="H39" i="2"/>
  <c r="H38" i="2" s="1"/>
  <c r="I39" i="2"/>
  <c r="I38" i="2" s="1"/>
  <c r="J39" i="2"/>
  <c r="J38" i="2" s="1"/>
  <c r="F40" i="2"/>
  <c r="K40" i="2"/>
  <c r="F41" i="2"/>
  <c r="K41" i="2" s="1"/>
  <c r="F42" i="2"/>
  <c r="K42" i="2" s="1"/>
  <c r="D46" i="2"/>
  <c r="D45" i="2" s="1"/>
  <c r="D44" i="2" s="1"/>
  <c r="E46" i="2"/>
  <c r="E45" i="2" s="1"/>
  <c r="E44" i="2" s="1"/>
  <c r="G46" i="2"/>
  <c r="G45" i="2" s="1"/>
  <c r="H46" i="2"/>
  <c r="H45" i="2" s="1"/>
  <c r="H44" i="2" s="1"/>
  <c r="I46" i="2"/>
  <c r="I45" i="2" s="1"/>
  <c r="I44" i="2" s="1"/>
  <c r="J46" i="2"/>
  <c r="J45" i="2" s="1"/>
  <c r="J44" i="2" s="1"/>
  <c r="J43" i="2" s="1"/>
  <c r="F47" i="2"/>
  <c r="K47" i="2"/>
  <c r="D50" i="2"/>
  <c r="D49" i="2" s="1"/>
  <c r="D48" i="2" s="1"/>
  <c r="E50" i="2"/>
  <c r="E49" i="2" s="1"/>
  <c r="E48" i="2" s="1"/>
  <c r="F50" i="2"/>
  <c r="K50" i="2" s="1"/>
  <c r="G50" i="2"/>
  <c r="G49" i="2" s="1"/>
  <c r="H50" i="2"/>
  <c r="H49" i="2" s="1"/>
  <c r="H48" i="2" s="1"/>
  <c r="I50" i="2"/>
  <c r="I49" i="2" s="1"/>
  <c r="I48" i="2" s="1"/>
  <c r="J50" i="2"/>
  <c r="J49" i="2" s="1"/>
  <c r="J48" i="2" s="1"/>
  <c r="F51" i="2"/>
  <c r="K51" i="2"/>
  <c r="D52" i="2"/>
  <c r="E52" i="2"/>
  <c r="F52" i="2"/>
  <c r="G52" i="2"/>
  <c r="H52" i="2"/>
  <c r="I52" i="2"/>
  <c r="J52" i="2"/>
  <c r="K52" i="2"/>
  <c r="F53" i="2"/>
  <c r="K53" i="2" s="1"/>
  <c r="F54" i="2"/>
  <c r="K54" i="2" s="1"/>
  <c r="D55" i="2"/>
  <c r="E55" i="2"/>
  <c r="G55" i="2"/>
  <c r="F55" i="2" s="1"/>
  <c r="K55" i="2" s="1"/>
  <c r="H55" i="2"/>
  <c r="I55" i="2"/>
  <c r="J55" i="2"/>
  <c r="F56" i="2"/>
  <c r="K56" i="2"/>
  <c r="D59" i="2"/>
  <c r="D58" i="2" s="1"/>
  <c r="D57" i="2" s="1"/>
  <c r="E59" i="2"/>
  <c r="E58" i="2" s="1"/>
  <c r="E57" i="2" s="1"/>
  <c r="F59" i="2"/>
  <c r="K59" i="2" s="1"/>
  <c r="G59" i="2"/>
  <c r="G58" i="2" s="1"/>
  <c r="H59" i="2"/>
  <c r="H58" i="2" s="1"/>
  <c r="H57" i="2" s="1"/>
  <c r="I59" i="2"/>
  <c r="I58" i="2" s="1"/>
  <c r="I57" i="2" s="1"/>
  <c r="J59" i="2"/>
  <c r="J58" i="2" s="1"/>
  <c r="J57" i="2" s="1"/>
  <c r="F60" i="2"/>
  <c r="K60" i="2"/>
  <c r="F61" i="2"/>
  <c r="K61" i="2" s="1"/>
  <c r="D62" i="2"/>
  <c r="E62" i="2"/>
  <c r="G62" i="2"/>
  <c r="F62" i="2" s="1"/>
  <c r="K62" i="2" s="1"/>
  <c r="H62" i="2"/>
  <c r="I62" i="2"/>
  <c r="J62" i="2"/>
  <c r="F63" i="2"/>
  <c r="K63" i="2" s="1"/>
  <c r="D17" i="1"/>
  <c r="D16" i="1" s="1"/>
  <c r="D15" i="1" s="1"/>
  <c r="E17" i="1"/>
  <c r="E16" i="1" s="1"/>
  <c r="E15" i="1" s="1"/>
  <c r="G17" i="1"/>
  <c r="F17" i="1" s="1"/>
  <c r="K17" i="1" s="1"/>
  <c r="H17" i="1"/>
  <c r="H16" i="1" s="1"/>
  <c r="H15" i="1" s="1"/>
  <c r="I17" i="1"/>
  <c r="I16" i="1" s="1"/>
  <c r="I15" i="1" s="1"/>
  <c r="J17" i="1"/>
  <c r="J16" i="1" s="1"/>
  <c r="J15" i="1" s="1"/>
  <c r="F18" i="1"/>
  <c r="K18" i="1" s="1"/>
  <c r="D19" i="1"/>
  <c r="E19" i="1"/>
  <c r="G19" i="1"/>
  <c r="F19" i="1" s="1"/>
  <c r="K19" i="1" s="1"/>
  <c r="H19" i="1"/>
  <c r="I19" i="1"/>
  <c r="J19" i="1"/>
  <c r="F20" i="1"/>
  <c r="K20" i="1"/>
  <c r="F21" i="1"/>
  <c r="K21" i="1"/>
  <c r="F22" i="1"/>
  <c r="K22" i="1" s="1"/>
  <c r="D25" i="1"/>
  <c r="D24" i="1" s="1"/>
  <c r="D23" i="1" s="1"/>
  <c r="E25" i="1"/>
  <c r="E24" i="1" s="1"/>
  <c r="E23" i="1" s="1"/>
  <c r="G25" i="1"/>
  <c r="F25" i="1" s="1"/>
  <c r="K25" i="1" s="1"/>
  <c r="H25" i="1"/>
  <c r="H24" i="1" s="1"/>
  <c r="H23" i="1" s="1"/>
  <c r="I25" i="1"/>
  <c r="I24" i="1" s="1"/>
  <c r="I23" i="1" s="1"/>
  <c r="J25" i="1"/>
  <c r="J24" i="1" s="1"/>
  <c r="J23" i="1" s="1"/>
  <c r="F26" i="1"/>
  <c r="K26" i="1" s="1"/>
  <c r="F27" i="1"/>
  <c r="K27" i="1"/>
  <c r="D28" i="1"/>
  <c r="E28" i="1"/>
  <c r="F28" i="1"/>
  <c r="K28" i="1" s="1"/>
  <c r="G28" i="1"/>
  <c r="H28" i="1"/>
  <c r="I28" i="1"/>
  <c r="J28" i="1"/>
  <c r="F29" i="1"/>
  <c r="K29" i="1"/>
  <c r="F30" i="1"/>
  <c r="K30" i="1" s="1"/>
  <c r="F31" i="1"/>
  <c r="K31" i="1" s="1"/>
  <c r="F32" i="1"/>
  <c r="K32" i="1"/>
  <c r="F33" i="1"/>
  <c r="K33" i="1"/>
  <c r="D35" i="1"/>
  <c r="E35" i="1"/>
  <c r="F35" i="1"/>
  <c r="G35" i="1"/>
  <c r="G34" i="1" s="1"/>
  <c r="H35" i="1"/>
  <c r="H34" i="1" s="1"/>
  <c r="I35" i="1"/>
  <c r="I34" i="1" s="1"/>
  <c r="J35" i="1"/>
  <c r="K35" i="1"/>
  <c r="F36" i="1"/>
  <c r="K36" i="1" s="1"/>
  <c r="F37" i="1"/>
  <c r="K37" i="1" s="1"/>
  <c r="F38" i="1"/>
  <c r="K38" i="1"/>
  <c r="D40" i="1"/>
  <c r="D39" i="1" s="1"/>
  <c r="D34" i="1" s="1"/>
  <c r="E40" i="1"/>
  <c r="E39" i="1" s="1"/>
  <c r="F40" i="1"/>
  <c r="K40" i="1" s="1"/>
  <c r="G40" i="1"/>
  <c r="G39" i="1" s="1"/>
  <c r="H40" i="1"/>
  <c r="H39" i="1" s="1"/>
  <c r="I40" i="1"/>
  <c r="I39" i="1" s="1"/>
  <c r="J40" i="1"/>
  <c r="J39" i="1" s="1"/>
  <c r="F41" i="1"/>
  <c r="K41" i="1"/>
  <c r="F42" i="1"/>
  <c r="K42" i="1" s="1"/>
  <c r="F43" i="1"/>
  <c r="K43" i="1" s="1"/>
  <c r="D47" i="1"/>
  <c r="D46" i="1" s="1"/>
  <c r="D45" i="1" s="1"/>
  <c r="E47" i="1"/>
  <c r="E46" i="1" s="1"/>
  <c r="E45" i="1" s="1"/>
  <c r="G47" i="1"/>
  <c r="F47" i="1" s="1"/>
  <c r="K47" i="1" s="1"/>
  <c r="H47" i="1"/>
  <c r="H46" i="1" s="1"/>
  <c r="H45" i="1" s="1"/>
  <c r="I47" i="1"/>
  <c r="I46" i="1" s="1"/>
  <c r="I45" i="1" s="1"/>
  <c r="J47" i="1"/>
  <c r="J46" i="1" s="1"/>
  <c r="J45" i="1" s="1"/>
  <c r="F48" i="1"/>
  <c r="K48" i="1"/>
  <c r="D51" i="1"/>
  <c r="D50" i="1" s="1"/>
  <c r="D49" i="1" s="1"/>
  <c r="E51" i="1"/>
  <c r="E50" i="1" s="1"/>
  <c r="E49" i="1" s="1"/>
  <c r="F51" i="1"/>
  <c r="K51" i="1" s="1"/>
  <c r="G51" i="1"/>
  <c r="G50" i="1" s="1"/>
  <c r="H51" i="1"/>
  <c r="H50" i="1" s="1"/>
  <c r="H49" i="1" s="1"/>
  <c r="I51" i="1"/>
  <c r="I50" i="1" s="1"/>
  <c r="I49" i="1" s="1"/>
  <c r="J51" i="1"/>
  <c r="J50" i="1" s="1"/>
  <c r="J49" i="1" s="1"/>
  <c r="F52" i="1"/>
  <c r="K52" i="1"/>
  <c r="D53" i="1"/>
  <c r="E53" i="1"/>
  <c r="F53" i="1"/>
  <c r="G53" i="1"/>
  <c r="H53" i="1"/>
  <c r="I53" i="1"/>
  <c r="J53" i="1"/>
  <c r="K53" i="1"/>
  <c r="F54" i="1"/>
  <c r="K54" i="1" s="1"/>
  <c r="F55" i="1"/>
  <c r="K55" i="1" s="1"/>
  <c r="F56" i="1"/>
  <c r="K56" i="1"/>
  <c r="F57" i="1"/>
  <c r="K57" i="1"/>
  <c r="D59" i="1"/>
  <c r="D58" i="1" s="1"/>
  <c r="E59" i="1"/>
  <c r="E58" i="1" s="1"/>
  <c r="F59" i="1"/>
  <c r="G59" i="1"/>
  <c r="G58" i="1" s="1"/>
  <c r="H59" i="1"/>
  <c r="H58" i="1" s="1"/>
  <c r="I59" i="1"/>
  <c r="I58" i="1" s="1"/>
  <c r="J59" i="1"/>
  <c r="J58" i="1" s="1"/>
  <c r="K59" i="1"/>
  <c r="F60" i="1"/>
  <c r="K60" i="1" s="1"/>
  <c r="F61" i="1"/>
  <c r="K61" i="1" s="1"/>
  <c r="H64" i="1"/>
  <c r="H63" i="1" s="1"/>
  <c r="H62" i="1" s="1"/>
  <c r="I64" i="1"/>
  <c r="I63" i="1" s="1"/>
  <c r="I62" i="1" s="1"/>
  <c r="J64" i="1"/>
  <c r="J63" i="1" s="1"/>
  <c r="J62" i="1" s="1"/>
  <c r="F65" i="1"/>
  <c r="K65" i="1"/>
  <c r="F66" i="1"/>
  <c r="K66" i="1"/>
  <c r="F67" i="1"/>
  <c r="K67" i="1" s="1"/>
  <c r="F68" i="1"/>
  <c r="K68" i="1" s="1"/>
  <c r="F69" i="1"/>
  <c r="K69" i="1"/>
  <c r="D70" i="1"/>
  <c r="D64" i="1" s="1"/>
  <c r="D63" i="1" s="1"/>
  <c r="D62" i="1" s="1"/>
  <c r="E70" i="1"/>
  <c r="E64" i="1" s="1"/>
  <c r="E63" i="1" s="1"/>
  <c r="E62" i="1" s="1"/>
  <c r="F70" i="1"/>
  <c r="K70" i="1" s="1"/>
  <c r="G70" i="1"/>
  <c r="G64" i="1" s="1"/>
  <c r="H70" i="1"/>
  <c r="I70" i="1"/>
  <c r="J70" i="1"/>
  <c r="F71" i="1"/>
  <c r="K71" i="1"/>
  <c r="F72" i="1"/>
  <c r="K72" i="1" s="1"/>
  <c r="I73" i="1"/>
  <c r="J73" i="1"/>
  <c r="F74" i="1"/>
  <c r="K74" i="1" s="1"/>
  <c r="F75" i="1"/>
  <c r="K75" i="1"/>
  <c r="D76" i="1"/>
  <c r="D73" i="1" s="1"/>
  <c r="E76" i="1"/>
  <c r="E73" i="1" s="1"/>
  <c r="F76" i="1"/>
  <c r="K76" i="1" s="1"/>
  <c r="G76" i="1"/>
  <c r="G73" i="1" s="1"/>
  <c r="F73" i="1" s="1"/>
  <c r="K73" i="1" s="1"/>
  <c r="H76" i="1"/>
  <c r="H73" i="1" s="1"/>
  <c r="I76" i="1"/>
  <c r="J76" i="1"/>
  <c r="F77" i="1"/>
  <c r="K77" i="1"/>
  <c r="F78" i="1"/>
  <c r="K78" i="1" s="1"/>
  <c r="D80" i="1"/>
  <c r="D79" i="1" s="1"/>
  <c r="E80" i="1"/>
  <c r="E79" i="1" s="1"/>
  <c r="G80" i="1"/>
  <c r="G79" i="1" s="1"/>
  <c r="H80" i="1"/>
  <c r="H79" i="1" s="1"/>
  <c r="I80" i="1"/>
  <c r="I79" i="1" s="1"/>
  <c r="J80" i="1"/>
  <c r="J79" i="1" s="1"/>
  <c r="F81" i="1"/>
  <c r="K81" i="1" s="1"/>
  <c r="J11" i="3" l="1"/>
  <c r="F35" i="3"/>
  <c r="K35" i="3" s="1"/>
  <c r="I22" i="3"/>
  <c r="I21" i="3" s="1"/>
  <c r="I11" i="3"/>
  <c r="H11" i="3"/>
  <c r="F23" i="3"/>
  <c r="K23" i="3" s="1"/>
  <c r="G22" i="3"/>
  <c r="F30" i="3"/>
  <c r="K30" i="3" s="1"/>
  <c r="E11" i="3"/>
  <c r="D11" i="3"/>
  <c r="G17" i="3"/>
  <c r="F17" i="3" s="1"/>
  <c r="K17" i="3" s="1"/>
  <c r="F32" i="3"/>
  <c r="K32" i="3" s="1"/>
  <c r="G14" i="3"/>
  <c r="F49" i="2"/>
  <c r="K49" i="2" s="1"/>
  <c r="G48" i="2"/>
  <c r="F48" i="2" s="1"/>
  <c r="K48" i="2" s="1"/>
  <c r="F45" i="2"/>
  <c r="K45" i="2" s="1"/>
  <c r="G44" i="2"/>
  <c r="H13" i="2"/>
  <c r="H43" i="2"/>
  <c r="E43" i="2"/>
  <c r="D33" i="2"/>
  <c r="D43" i="2"/>
  <c r="F38" i="2"/>
  <c r="K38" i="2" s="1"/>
  <c r="E13" i="2"/>
  <c r="E12" i="2" s="1"/>
  <c r="E11" i="2" s="1"/>
  <c r="I43" i="2"/>
  <c r="J33" i="2"/>
  <c r="J13" i="2" s="1"/>
  <c r="J12" i="2" s="1"/>
  <c r="J11" i="2" s="1"/>
  <c r="D13" i="2"/>
  <c r="D12" i="2" s="1"/>
  <c r="D11" i="2" s="1"/>
  <c r="F58" i="2"/>
  <c r="K58" i="2" s="1"/>
  <c r="G57" i="2"/>
  <c r="F57" i="2" s="1"/>
  <c r="K57" i="2" s="1"/>
  <c r="I33" i="2"/>
  <c r="K33" i="2" s="1"/>
  <c r="F46" i="2"/>
  <c r="K46" i="2" s="1"/>
  <c r="G23" i="2"/>
  <c r="G15" i="2"/>
  <c r="J44" i="1"/>
  <c r="I44" i="1"/>
  <c r="H44" i="1"/>
  <c r="I14" i="1"/>
  <c r="I13" i="1" s="1"/>
  <c r="F50" i="1"/>
  <c r="K50" i="1" s="1"/>
  <c r="G49" i="1"/>
  <c r="F49" i="1" s="1"/>
  <c r="K49" i="1" s="1"/>
  <c r="H14" i="1"/>
  <c r="H13" i="1" s="1"/>
  <c r="E34" i="1"/>
  <c r="E44" i="1"/>
  <c r="F58" i="1"/>
  <c r="K58" i="1" s="1"/>
  <c r="D44" i="1"/>
  <c r="F39" i="1"/>
  <c r="K39" i="1" s="1"/>
  <c r="E14" i="1"/>
  <c r="E13" i="1" s="1"/>
  <c r="F34" i="1"/>
  <c r="K34" i="1" s="1"/>
  <c r="F79" i="1"/>
  <c r="K79" i="1" s="1"/>
  <c r="F64" i="1"/>
  <c r="K64" i="1" s="1"/>
  <c r="G63" i="1"/>
  <c r="J34" i="1"/>
  <c r="J14" i="1" s="1"/>
  <c r="J13" i="1" s="1"/>
  <c r="D14" i="1"/>
  <c r="G46" i="1"/>
  <c r="G24" i="1"/>
  <c r="G16" i="1"/>
  <c r="F80" i="1"/>
  <c r="K80" i="1" s="1"/>
  <c r="F22" i="3" l="1"/>
  <c r="K22" i="3" s="1"/>
  <c r="G21" i="3"/>
  <c r="F21" i="3" s="1"/>
  <c r="K21" i="3" s="1"/>
  <c r="F14" i="3"/>
  <c r="K14" i="3" s="1"/>
  <c r="G13" i="3"/>
  <c r="F15" i="2"/>
  <c r="K15" i="2" s="1"/>
  <c r="G14" i="2"/>
  <c r="F23" i="2"/>
  <c r="K23" i="2" s="1"/>
  <c r="G22" i="2"/>
  <c r="F22" i="2" s="1"/>
  <c r="K22" i="2" s="1"/>
  <c r="G43" i="2"/>
  <c r="F43" i="2" s="1"/>
  <c r="K43" i="2" s="1"/>
  <c r="F44" i="2"/>
  <c r="K44" i="2" s="1"/>
  <c r="I13" i="2"/>
  <c r="I12" i="2" s="1"/>
  <c r="I11" i="2" s="1"/>
  <c r="H12" i="2"/>
  <c r="H11" i="2" s="1"/>
  <c r="J11" i="1"/>
  <c r="J12" i="1"/>
  <c r="H11" i="1"/>
  <c r="H12" i="1"/>
  <c r="F16" i="1"/>
  <c r="K16" i="1" s="1"/>
  <c r="G15" i="1"/>
  <c r="E11" i="1"/>
  <c r="E12" i="1"/>
  <c r="D13" i="1"/>
  <c r="F24" i="1"/>
  <c r="K24" i="1" s="1"/>
  <c r="G23" i="1"/>
  <c r="F23" i="1" s="1"/>
  <c r="K23" i="1" s="1"/>
  <c r="F46" i="1"/>
  <c r="K46" i="1" s="1"/>
  <c r="G45" i="1"/>
  <c r="I11" i="1"/>
  <c r="I12" i="1"/>
  <c r="F63" i="1"/>
  <c r="K63" i="1" s="1"/>
  <c r="G62" i="1"/>
  <c r="F62" i="1" s="1"/>
  <c r="K62" i="1" s="1"/>
  <c r="F13" i="3" l="1"/>
  <c r="K13" i="3" s="1"/>
  <c r="G12" i="3"/>
  <c r="F14" i="2"/>
  <c r="K14" i="2" s="1"/>
  <c r="G13" i="2"/>
  <c r="F45" i="1"/>
  <c r="K45" i="1" s="1"/>
  <c r="G44" i="1"/>
  <c r="F44" i="1" s="1"/>
  <c r="K44" i="1" s="1"/>
  <c r="F15" i="1"/>
  <c r="K15" i="1" s="1"/>
  <c r="G14" i="1"/>
  <c r="D11" i="1"/>
  <c r="D12" i="1"/>
  <c r="F12" i="3" l="1"/>
  <c r="K12" i="3" s="1"/>
  <c r="G11" i="3"/>
  <c r="F11" i="3" s="1"/>
  <c r="K11" i="3" s="1"/>
  <c r="F13" i="2"/>
  <c r="K13" i="2" s="1"/>
  <c r="G12" i="2"/>
  <c r="F14" i="1"/>
  <c r="K14" i="1" s="1"/>
  <c r="G13" i="1"/>
  <c r="F12" i="2" l="1"/>
  <c r="K12" i="2" s="1"/>
  <c r="G11" i="2"/>
  <c r="F11" i="2" s="1"/>
  <c r="K11" i="2" s="1"/>
  <c r="F13" i="1"/>
  <c r="K13" i="1" s="1"/>
  <c r="G11" i="1"/>
  <c r="F11" i="1" s="1"/>
  <c r="K11" i="1" s="1"/>
  <c r="G12" i="1"/>
  <c r="F12" i="1" s="1"/>
  <c r="K12" i="1" s="1"/>
</calcChain>
</file>

<file path=xl/sharedStrings.xml><?xml version="1.0" encoding="utf-8"?>
<sst xmlns="http://schemas.openxmlformats.org/spreadsheetml/2006/main" count="525" uniqueCount="280">
  <si>
    <t>CENTRALIZAT</t>
  </si>
  <si>
    <t xml:space="preserve"> Anexa 12</t>
  </si>
  <si>
    <t>Cont de executie - Venituri - Bugetul local</t>
  </si>
  <si>
    <t>Trimestrul: 4, Anul: 2024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</si>
  <si>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</si>
  <si>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</si>
  <si>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</si>
  <si>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</si>
  <si>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</si>
  <si>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</si>
  <si>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</si>
  <si>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</si>
  <si>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</si>
  <si>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</si>
  <si>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</si>
  <si>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</si>
  <si>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</si>
  <si>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</si>
  <si>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</si>
  <si>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</si>
  <si>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00.02+00.15+00.16+00.17+45.02+46.02+48.02)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</si>
  <si>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</si>
  <si>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</si>
  <si>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</si>
  <si>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</si>
  <si>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</si>
  <si>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</si>
  <si>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</si>
  <si>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</si>
  <si>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</si>
  <si>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</si>
  <si>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</si>
  <si>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</si>
  <si>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</si>
  <si>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</si>
  <si>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</si>
  <si>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</si>
  <si>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</si>
  <si>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</si>
  <si>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</si>
  <si>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</si>
  <si>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</si>
  <si>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</si>
  <si>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</si>
  <si>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</si>
  <si>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</si>
  <si>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</si>
  <si>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</si>
  <si>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</si>
  <si>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</si>
  <si>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</si>
  <si>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</si>
  <si>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16</t>
  </si>
  <si>
    <t>Sume repartizate din Fondul la dispozitia Consiliului Judetean</t>
  </si>
  <si>
    <t>04.02.05</t>
  </si>
  <si>
    <t>22</t>
  </si>
  <si>
    <t>A3.  IMPOZITE SI TAXE PE PROPRIETATE (cod 07.02)</t>
  </si>
  <si>
    <t>00.09</t>
  </si>
  <si>
    <t>23</t>
  </si>
  <si>
    <t>Impozite si  taxe pe proprietate (cod 07.02.01+07.02.02+07.02.03+07.02.50)</t>
  </si>
  <si>
    <t>07.02</t>
  </si>
  <si>
    <t>24</t>
  </si>
  <si>
    <t>Impozit si taxa pe cladiri  (cod 07.02.01.01+07.02.01.02)</t>
  </si>
  <si>
    <t>07.02.01</t>
  </si>
  <si>
    <t>25</t>
  </si>
  <si>
    <t>Impozit si taxa pe cladiri de la persoane fizice *)</t>
  </si>
  <si>
    <t>07.02.01.01</t>
  </si>
  <si>
    <t>26</t>
  </si>
  <si>
    <t>Impozit si taxa pe cladiri de la persoane juridice</t>
  </si>
  <si>
    <t>07.02.01.02</t>
  </si>
  <si>
    <t>27</t>
  </si>
  <si>
    <t>Impozit si taxa pe teren (cod 07.02.02.01+07.02.02.02+07.02.02.03)</t>
  </si>
  <si>
    <t>07.02.02</t>
  </si>
  <si>
    <t>28</t>
  </si>
  <si>
    <t>Impozitul si taxa pe teren de la persoane fizice *)</t>
  </si>
  <si>
    <t>07.02.02.01</t>
  </si>
  <si>
    <t>29</t>
  </si>
  <si>
    <t>Impozitul si taxa pe teren de la persoane juridice *)</t>
  </si>
  <si>
    <t>07.02.02.02</t>
  </si>
  <si>
    <t>30</t>
  </si>
  <si>
    <t xml:space="preserve">Impozitul pe terenul din extravilan   *) </t>
  </si>
  <si>
    <t>07.02.02.03</t>
  </si>
  <si>
    <t>31</t>
  </si>
  <si>
    <t xml:space="preserve">Taxe judiciare de timbru si alte taxe de timbru </t>
  </si>
  <si>
    <t>07.02.03</t>
  </si>
  <si>
    <t>32</t>
  </si>
  <si>
    <t xml:space="preserve">Alte impozite si taxe  pe proprietate </t>
  </si>
  <si>
    <t>07.02.50</t>
  </si>
  <si>
    <t>33</t>
  </si>
  <si>
    <t>A4.  IMPOZITE SI TAXE PE BUNURI SI SERVICII   (cod 11.02+12.02+15.02+16.02)</t>
  </si>
  <si>
    <t>00.10</t>
  </si>
  <si>
    <t>34</t>
  </si>
  <si>
    <t>Sume defalcate din TVA (cod 11.02.01+11.02.02+11.02.05+11.02.06)</t>
  </si>
  <si>
    <t>11.02</t>
  </si>
  <si>
    <t>36</t>
  </si>
  <si>
    <t>Sume defalcate din taxa pe valoarea adaugata pentru finantarea cheltuielilor descentralizate la nivelul comunelor, oraselor, municipiilor, sectoarelor si Municipiului Bucuresti</t>
  </si>
  <si>
    <t>11.02.02</t>
  </si>
  <si>
    <t>38</t>
  </si>
  <si>
    <t xml:space="preserve">Sume defalcate din taxa pe valoarea adaugata pentru drumuri </t>
  </si>
  <si>
    <t>11.02.05</t>
  </si>
  <si>
    <t>39</t>
  </si>
  <si>
    <t>Sume defalcate din taxa pe valoarea adaugata pentru echilibrarea bugetelor locale</t>
  </si>
  <si>
    <t>11.02.06</t>
  </si>
  <si>
    <t>48</t>
  </si>
  <si>
    <t>Taxe pe utilizarea bunurilor, autorizarea utilizarii bunurilor sau pe desfasurarea de activitati (cod 16.02.02+16.02.03+16.02.50)</t>
  </si>
  <si>
    <t>16.02</t>
  </si>
  <si>
    <t>49</t>
  </si>
  <si>
    <t>Impozit pe mijloacele de transport  (cod 16.02.02.01+16.02.02.02)</t>
  </si>
  <si>
    <t>16.02.02</t>
  </si>
  <si>
    <t>50</t>
  </si>
  <si>
    <t>Taxa asupra mijloacelor de transport detinute de persoane fizice *)</t>
  </si>
  <si>
    <t>16.02.02.01</t>
  </si>
  <si>
    <t>51</t>
  </si>
  <si>
    <t>Taxa asupra mijloacelor de transport detinute de persoane juridice *)</t>
  </si>
  <si>
    <t>16.02.02.02</t>
  </si>
  <si>
    <t>52</t>
  </si>
  <si>
    <t>Taxe si tarife pentru eliberarea de licente si autorizatii de functionare</t>
  </si>
  <si>
    <t>16.02.03</t>
  </si>
  <si>
    <t>57</t>
  </si>
  <si>
    <t>C.   VENITURI NEFISCALE (cod 00.13+00.14)</t>
  </si>
  <si>
    <t>00.12</t>
  </si>
  <si>
    <t>58</t>
  </si>
  <si>
    <t>C1.  VENITURI DIN PROPRIETATE  (cod 30.02+31.02)</t>
  </si>
  <si>
    <t>00.13</t>
  </si>
  <si>
    <t>59</t>
  </si>
  <si>
    <t>Venituri din proprietate (cod 30.02.01+30.02.05+30.02.08+30.02.50)</t>
  </si>
  <si>
    <t>30.02</t>
  </si>
  <si>
    <t>62</t>
  </si>
  <si>
    <t>Venituri din concesiuni si inchirieri</t>
  </si>
  <si>
    <t>30.02.05</t>
  </si>
  <si>
    <t>66</t>
  </si>
  <si>
    <t>Alte venituri din concesiuni si inchirieri de catre institutiile publice</t>
  </si>
  <si>
    <t>30.02.05.30</t>
  </si>
  <si>
    <t>73</t>
  </si>
  <si>
    <t>C2.  VANZARI DE BUNURI SI SERVICII (cod 33.02+34.02+35.02+36.02+37.02)</t>
  </si>
  <si>
    <t>00.14</t>
  </si>
  <si>
    <t>88</t>
  </si>
  <si>
    <t>Amenzi, penalitati si confiscari (cod 35.02.01 la 35.02.03+35.02.50)</t>
  </si>
  <si>
    <t>35.02</t>
  </si>
  <si>
    <t>89</t>
  </si>
  <si>
    <t>Venituri din amenzi si alte sanctiuni aplicate potrivit dispozitiilor legale</t>
  </si>
  <si>
    <t>35.02.01</t>
  </si>
  <si>
    <t>90</t>
  </si>
  <si>
    <t>Venituri din amenzi şi alte sancţiuni aplicate de către alte instituţii de specialitate</t>
  </si>
  <si>
    <t>35.02.01.02</t>
  </si>
  <si>
    <t>95</t>
  </si>
  <si>
    <t>Diverse venituri (cod 36.02.01+36.02.05+36.02.06+36.02.07+36.02.11+36.02.50)</t>
  </si>
  <si>
    <t>36.02</t>
  </si>
  <si>
    <t>99</t>
  </si>
  <si>
    <t>Taxe speciale</t>
  </si>
  <si>
    <t>36.02.06</t>
  </si>
  <si>
    <t>110</t>
  </si>
  <si>
    <t>Alte venituri</t>
  </si>
  <si>
    <t>36.02.50</t>
  </si>
  <si>
    <t>113</t>
  </si>
  <si>
    <t>Vărsăminte din secţiunea de funcţionare pentru finanţarea secţiunii de dezvoltare a bugetului local (cu semnul minus)</t>
  </si>
  <si>
    <t>37.02.03</t>
  </si>
  <si>
    <t>114</t>
  </si>
  <si>
    <t>Vărsăminte din secţiunea de funcţionare</t>
  </si>
  <si>
    <t>37.02.04</t>
  </si>
  <si>
    <t>124</t>
  </si>
  <si>
    <t>III. OPERAŢIUNI FINANCIARE (cod 40.02+41.02)</t>
  </si>
  <si>
    <t>00.16</t>
  </si>
  <si>
    <t>125</t>
  </si>
  <si>
    <t>Încasări din rambursarea împrumuturilor acordate (cod 40.02.06+40.02.07+40.02.10+40.02.11+40.02.13+40.02.14+40.02.16+40.02.50)</t>
  </si>
  <si>
    <t>40.02</t>
  </si>
  <si>
    <t>131</t>
  </si>
  <si>
    <t>Sume din excedentul bugetului local utilizate pentru finantarea cheltuielilor sectiunii de dezvoltare</t>
  </si>
  <si>
    <t>40.02.14</t>
  </si>
  <si>
    <t>132</t>
  </si>
  <si>
    <t>Sume primite in cadrul mecanismului decontarii cererilor de plata</t>
  </si>
  <si>
    <t>40.02.16</t>
  </si>
  <si>
    <t>140</t>
  </si>
  <si>
    <t>IV.  SUBVENTII (cod 00.18)</t>
  </si>
  <si>
    <t>00.17</t>
  </si>
  <si>
    <t>141</t>
  </si>
  <si>
    <t>SUBVENTII DE LA ALTE NIVELE ALE ADMINISTRATIEI PUBLICE (cod 42.02+43.02)</t>
  </si>
  <si>
    <t>00.18</t>
  </si>
  <si>
    <t>142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</si>
  <si>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</si>
  <si>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</si>
  <si>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158</t>
  </si>
  <si>
    <t>Subventii pentru finantarea cheltuielilor de capital pentru unitatile de invatamant preuniversitar</t>
  </si>
  <si>
    <t>42.02.14</t>
  </si>
  <si>
    <t>179</t>
  </si>
  <si>
    <t>Subventii pentru acordarea ajutorului pentru incalzirea locuintei si a suplimentului de energie alocate pentru consumul de combustibili solizi si/sau petrolieri</t>
  </si>
  <si>
    <t>42.02.34</t>
  </si>
  <si>
    <t>184</t>
  </si>
  <si>
    <t>Subventii din bugetul de stat pentru finantarea sanatatii</t>
  </si>
  <si>
    <t>42.02.41</t>
  </si>
  <si>
    <t>203</t>
  </si>
  <si>
    <t>Finantarea programelor nationale de dezvoltare locala</t>
  </si>
  <si>
    <t>42.02.65</t>
  </si>
  <si>
    <t>217</t>
  </si>
  <si>
    <t>Subventii de la bugetul de stat catre bugetele locale pentru Programul national de investitii  Anghel Saligny</t>
  </si>
  <si>
    <t>42.02.87</t>
  </si>
  <si>
    <t>218</t>
  </si>
  <si>
    <t>Alocări de sume din PNRR aferente asistenţei financiare nerambursabile ( cod 42.02.88 01 la 42.02.88.03)</t>
  </si>
  <si>
    <t>42.02.88</t>
  </si>
  <si>
    <t>219</t>
  </si>
  <si>
    <t>Fonduri europene nerambursabile</t>
  </si>
  <si>
    <t>42.02.88.01</t>
  </si>
  <si>
    <t>221</t>
  </si>
  <si>
    <t>Sume aferente TVA</t>
  </si>
  <si>
    <t>42.02.88.03</t>
  </si>
  <si>
    <t>240</t>
  </si>
  <si>
    <t>Subventii de la alte administratii (cod. 43.02.01+43.02.04+43.02.07+43.02.08+43.02.20+43.02.21)</t>
  </si>
  <si>
    <t>43.02</t>
  </si>
  <si>
    <t>244</t>
  </si>
  <si>
    <t>Subventii primite  de la bugetele consiliilor locale si judetene pentru ajutoare  în situatii de extrema dificultate</t>
  </si>
  <si>
    <t>43.02.08</t>
  </si>
  <si>
    <t>250</t>
  </si>
  <si>
    <t>Sume alocate din bugetul AFIR, pentru sustinerea proiectelor din PNDR 2014-2020</t>
  </si>
  <si>
    <t>43.02.31</t>
  </si>
  <si>
    <t>262</t>
  </si>
  <si>
    <t>Sume alocate din PNRR aferente asistenţei financiare nerambursabile</t>
  </si>
  <si>
    <t>43.02.49</t>
  </si>
  <si>
    <t>263</t>
  </si>
  <si>
    <t xml:space="preserve">  Fonduri europene nerambursabile</t>
  </si>
  <si>
    <t>43.02.49.01</t>
  </si>
  <si>
    <t>265</t>
  </si>
  <si>
    <t xml:space="preserve">  Sume aferente TVA</t>
  </si>
  <si>
    <t>43.02.49.03</t>
  </si>
  <si>
    <t>362</t>
  </si>
  <si>
    <t>Sume primite de la UE/alti donatori in contul platilor efectuate si prefinantari aferente cadrului financiar 2014-2020</t>
  </si>
  <si>
    <t>48.02</t>
  </si>
  <si>
    <t>375</t>
  </si>
  <si>
    <t xml:space="preserve">Fondul European Agricol de Dezvoltare Rurala  (FEADR)  (cod 48.02.04.01+48.02.04.02+48.02.04.03) </t>
  </si>
  <si>
    <t>48.02.04</t>
  </si>
  <si>
    <t>376</t>
  </si>
  <si>
    <t xml:space="preserve">  Sume primite în contul plăţilor efectuate în anul curent</t>
  </si>
  <si>
    <t>48.02.04.01</t>
  </si>
  <si>
    <t>PRIMAR</t>
  </si>
  <si>
    <t>MILER AURELIAN</t>
  </si>
  <si>
    <t>,</t>
  </si>
  <si>
    <t>CONTABIL,</t>
  </si>
  <si>
    <t>Cont de executie - Venituri - Bugetul local - sectiunea functionare</t>
  </si>
  <si>
    <t>VENITURILE SECŢIUNII DE FUNCŢIONARE - TOTAL</t>
  </si>
  <si>
    <t>8</t>
  </si>
  <si>
    <t>11</t>
  </si>
  <si>
    <t>21</t>
  </si>
  <si>
    <t>35</t>
  </si>
  <si>
    <t>37</t>
  </si>
  <si>
    <t>46</t>
  </si>
  <si>
    <t>47</t>
  </si>
  <si>
    <t>55</t>
  </si>
  <si>
    <t>56</t>
  </si>
  <si>
    <t>60</t>
  </si>
  <si>
    <t>64</t>
  </si>
  <si>
    <t>71</t>
  </si>
  <si>
    <t>86</t>
  </si>
  <si>
    <t>87</t>
  </si>
  <si>
    <t>93</t>
  </si>
  <si>
    <t>97</t>
  </si>
  <si>
    <t>102</t>
  </si>
  <si>
    <t>103</t>
  </si>
  <si>
    <t>Transferuri voluntare,  altele decat subventiile (cod 37.02.01+37.02.50)</t>
  </si>
  <si>
    <t>37.02</t>
  </si>
  <si>
    <t>105</t>
  </si>
  <si>
    <t>118</t>
  </si>
  <si>
    <t>119</t>
  </si>
  <si>
    <t>120</t>
  </si>
  <si>
    <t>128</t>
  </si>
  <si>
    <t>149</t>
  </si>
  <si>
    <t>153</t>
  </si>
  <si>
    <t>Cont de executie - Venituri - Bugetul local - sectiunea dezvoltare</t>
  </si>
  <si>
    <t>VENITURILE SECŢIUNII DE DEZVOLTARE - TOTAL</t>
  </si>
  <si>
    <t>7</t>
  </si>
  <si>
    <t>17</t>
  </si>
  <si>
    <t>18</t>
  </si>
  <si>
    <t>54</t>
  </si>
  <si>
    <t>83</t>
  </si>
  <si>
    <t>91</t>
  </si>
  <si>
    <t>92</t>
  </si>
  <si>
    <t>94</t>
  </si>
  <si>
    <t>111</t>
  </si>
  <si>
    <t>123</t>
  </si>
  <si>
    <t>126</t>
  </si>
  <si>
    <t>234</t>
  </si>
  <si>
    <t>235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</si>
</sst>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DB0F3-BC9E-4246-8507-4EBD4A886D23}">
  <dimension ref="A1:T165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33" x14ac:dyDescent="0.25">
      <c r="A11" s="10" t="s">
        <v>19</v>
      </c>
      <c r="B11" s="10" t="s">
        <v>20</v>
      </c>
      <c r="C11" s="10" t="s">
        <v>21</v>
      </c>
      <c r="D11" s="11">
        <f>D13+D58+D62+D79</f>
        <v>36240800</v>
      </c>
      <c r="E11" s="11">
        <f>E13+E58+E62+E79</f>
        <v>45990689</v>
      </c>
      <c r="F11" s="11">
        <f>G11+H11</f>
        <v>29468053</v>
      </c>
      <c r="G11" s="11">
        <f>G13+G58+G62+G79</f>
        <v>1478518</v>
      </c>
      <c r="H11" s="11">
        <f>H13+H58+H62+H79</f>
        <v>27989535</v>
      </c>
      <c r="I11" s="11">
        <f>I13+I58+I62+I79</f>
        <v>27721788</v>
      </c>
      <c r="J11" s="11">
        <f>J13+J58+J62+J79</f>
        <v>601</v>
      </c>
      <c r="K11" s="11">
        <f>F11-I11-J11</f>
        <v>1745664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D13-D35</f>
        <v>3110000</v>
      </c>
      <c r="E12" s="11">
        <f>E13-E35</f>
        <v>3156000</v>
      </c>
      <c r="F12" s="11">
        <f>G12+H12</f>
        <v>3909645</v>
      </c>
      <c r="G12" s="11">
        <f>G13-G35</f>
        <v>1478518</v>
      </c>
      <c r="H12" s="11">
        <f>H13-H35</f>
        <v>2431127</v>
      </c>
      <c r="I12" s="11">
        <f>I13-I35</f>
        <v>2299694</v>
      </c>
      <c r="J12" s="11">
        <f>J13-J35</f>
        <v>601</v>
      </c>
      <c r="K12" s="11">
        <f>F12-I12-J12</f>
        <v>1609350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D14+D44</f>
        <v>9009000</v>
      </c>
      <c r="E13" s="11">
        <f>E14+E44</f>
        <v>12263829</v>
      </c>
      <c r="F13" s="11">
        <f>G13+H13</f>
        <v>13017475</v>
      </c>
      <c r="G13" s="11">
        <f>G14+G44</f>
        <v>1478518</v>
      </c>
      <c r="H13" s="11">
        <f>H14+H44</f>
        <v>11538957</v>
      </c>
      <c r="I13" s="11">
        <f>I14+I44</f>
        <v>11407524</v>
      </c>
      <c r="J13" s="11">
        <f>J14+J44</f>
        <v>601</v>
      </c>
      <c r="K13" s="11">
        <f>F13-I13-J13</f>
        <v>1609350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D15+D23+D34</f>
        <v>8497000</v>
      </c>
      <c r="E14" s="11">
        <f>E15+E23+E34</f>
        <v>11751829</v>
      </c>
      <c r="F14" s="11">
        <f>G14+H14</f>
        <v>11724032</v>
      </c>
      <c r="G14" s="11">
        <f>G15+G23+G34</f>
        <v>681154</v>
      </c>
      <c r="H14" s="11">
        <f>H15+H23+H34</f>
        <v>11042878</v>
      </c>
      <c r="I14" s="11">
        <f>I15+I23+I34</f>
        <v>10993861</v>
      </c>
      <c r="J14" s="11">
        <f>J15+J23+J34</f>
        <v>0</v>
      </c>
      <c r="K14" s="11">
        <f>F14-I14-J14</f>
        <v>730171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1450000</v>
      </c>
      <c r="E15" s="11">
        <f>+E16</f>
        <v>1496000</v>
      </c>
      <c r="F15" s="11">
        <f>G15+H15</f>
        <v>1373601</v>
      </c>
      <c r="G15" s="11">
        <f>+G16</f>
        <v>0</v>
      </c>
      <c r="H15" s="11">
        <f>+H16</f>
        <v>1373601</v>
      </c>
      <c r="I15" s="11">
        <f>+I16</f>
        <v>1373601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1450000</v>
      </c>
      <c r="E16" s="11">
        <f>E17+E19</f>
        <v>1496000</v>
      </c>
      <c r="F16" s="11">
        <f>G16+H16</f>
        <v>1373601</v>
      </c>
      <c r="G16" s="11">
        <f>G17+G19</f>
        <v>0</v>
      </c>
      <c r="H16" s="11">
        <f>H17+H19</f>
        <v>1373601</v>
      </c>
      <c r="I16" s="11">
        <f>I17+I19</f>
        <v>1373601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0</v>
      </c>
      <c r="E17" s="11">
        <f>+E18</f>
        <v>0</v>
      </c>
      <c r="F17" s="11">
        <f>G17+H17</f>
        <v>58051</v>
      </c>
      <c r="G17" s="11">
        <f>+G18</f>
        <v>0</v>
      </c>
      <c r="H17" s="11">
        <f>+H18</f>
        <v>58051</v>
      </c>
      <c r="I17" s="11">
        <f>+I18</f>
        <v>58051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0</v>
      </c>
      <c r="E18" s="11">
        <v>0</v>
      </c>
      <c r="F18" s="11">
        <f>G18+H18</f>
        <v>58051</v>
      </c>
      <c r="G18" s="11">
        <v>0</v>
      </c>
      <c r="H18" s="11">
        <v>58051</v>
      </c>
      <c r="I18" s="11">
        <v>58051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D20+D21+D22</f>
        <v>1450000</v>
      </c>
      <c r="E19" s="11">
        <f>E20+E21+E22</f>
        <v>1496000</v>
      </c>
      <c r="F19" s="11">
        <f>G19+H19</f>
        <v>1315550</v>
      </c>
      <c r="G19" s="11">
        <f>G20+G21+G22</f>
        <v>0</v>
      </c>
      <c r="H19" s="11">
        <f>H20+H21+H22</f>
        <v>1315550</v>
      </c>
      <c r="I19" s="11">
        <f>I20+I21+I22</f>
        <v>1315550</v>
      </c>
      <c r="J19" s="11">
        <f>J20+J21+J22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620000</v>
      </c>
      <c r="E20" s="11">
        <v>620000</v>
      </c>
      <c r="F20" s="11">
        <f>G20+H20</f>
        <v>440109</v>
      </c>
      <c r="G20" s="11">
        <v>0</v>
      </c>
      <c r="H20" s="11">
        <v>440109</v>
      </c>
      <c r="I20" s="11">
        <v>440109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255000</v>
      </c>
      <c r="E21" s="11">
        <v>301000</v>
      </c>
      <c r="F21" s="11">
        <f>G21+H21</f>
        <v>300441</v>
      </c>
      <c r="G21" s="11">
        <v>0</v>
      </c>
      <c r="H21" s="11">
        <v>300441</v>
      </c>
      <c r="I21" s="11">
        <v>300441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v>575000</v>
      </c>
      <c r="E22" s="11">
        <v>575000</v>
      </c>
      <c r="F22" s="11">
        <f>G22+H22</f>
        <v>575000</v>
      </c>
      <c r="G22" s="11">
        <v>0</v>
      </c>
      <c r="H22" s="11">
        <v>575000</v>
      </c>
      <c r="I22" s="11">
        <v>575000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</f>
        <v>922000</v>
      </c>
      <c r="E23" s="11">
        <f>E24</f>
        <v>922000</v>
      </c>
      <c r="F23" s="11">
        <f>G23+H23</f>
        <v>939393</v>
      </c>
      <c r="G23" s="11">
        <f>G24</f>
        <v>518310</v>
      </c>
      <c r="H23" s="11">
        <f>H24</f>
        <v>421083</v>
      </c>
      <c r="I23" s="11">
        <f>I24</f>
        <v>441436</v>
      </c>
      <c r="J23" s="11">
        <f>J24</f>
        <v>0</v>
      </c>
      <c r="K23" s="11">
        <f>F23-I23-J23</f>
        <v>497957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D25+D28+D32+D33</f>
        <v>922000</v>
      </c>
      <c r="E24" s="11">
        <f>E25+E28+E32+E33</f>
        <v>922000</v>
      </c>
      <c r="F24" s="11">
        <f>G24+H24</f>
        <v>939393</v>
      </c>
      <c r="G24" s="11">
        <f>G25+G28+G32+G33</f>
        <v>518310</v>
      </c>
      <c r="H24" s="11">
        <f>H25+H28+H32+H33</f>
        <v>421083</v>
      </c>
      <c r="I24" s="11">
        <f>I25+I28+I32+I33</f>
        <v>441436</v>
      </c>
      <c r="J24" s="11">
        <f>J25+J28+J32+J33</f>
        <v>0</v>
      </c>
      <c r="K24" s="11">
        <f>F24-I24-J24</f>
        <v>497957</v>
      </c>
    </row>
    <row r="25" spans="1:11" s="6" customFormat="1" ht="22.5" x14ac:dyDescent="0.25">
      <c r="A25" s="10" t="s">
        <v>61</v>
      </c>
      <c r="B25" s="10" t="s">
        <v>62</v>
      </c>
      <c r="C25" s="10" t="s">
        <v>63</v>
      </c>
      <c r="D25" s="11">
        <f>D26+D27</f>
        <v>520000</v>
      </c>
      <c r="E25" s="11">
        <f>E26+E27</f>
        <v>520000</v>
      </c>
      <c r="F25" s="11">
        <f>G25+H25</f>
        <v>156930</v>
      </c>
      <c r="G25" s="11">
        <f>G26+G27</f>
        <v>53475</v>
      </c>
      <c r="H25" s="11">
        <f>H26+H27</f>
        <v>103455</v>
      </c>
      <c r="I25" s="11">
        <f>I26+I27</f>
        <v>101620</v>
      </c>
      <c r="J25" s="11">
        <f>J26+J27</f>
        <v>0</v>
      </c>
      <c r="K25" s="11">
        <f>F25-I25-J25</f>
        <v>55310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80000</v>
      </c>
      <c r="E26" s="11">
        <v>80000</v>
      </c>
      <c r="F26" s="11">
        <f>G26+H26</f>
        <v>100153</v>
      </c>
      <c r="G26" s="11">
        <v>53079</v>
      </c>
      <c r="H26" s="11">
        <v>47074</v>
      </c>
      <c r="I26" s="11">
        <v>45537</v>
      </c>
      <c r="J26" s="11">
        <v>0</v>
      </c>
      <c r="K26" s="11">
        <f>F26-I26-J26</f>
        <v>54616</v>
      </c>
    </row>
    <row r="27" spans="1:11" s="6" customFormat="1" x14ac:dyDescent="0.25">
      <c r="A27" s="10" t="s">
        <v>67</v>
      </c>
      <c r="B27" s="10" t="s">
        <v>68</v>
      </c>
      <c r="C27" s="10" t="s">
        <v>69</v>
      </c>
      <c r="D27" s="11">
        <v>440000</v>
      </c>
      <c r="E27" s="11">
        <v>440000</v>
      </c>
      <c r="F27" s="11">
        <f>G27+H27</f>
        <v>56777</v>
      </c>
      <c r="G27" s="11">
        <v>396</v>
      </c>
      <c r="H27" s="11">
        <v>56381</v>
      </c>
      <c r="I27" s="11">
        <v>56083</v>
      </c>
      <c r="J27" s="11">
        <v>0</v>
      </c>
      <c r="K27" s="11">
        <f>F27-I27-J27</f>
        <v>694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f>D29+D30+D31</f>
        <v>392000</v>
      </c>
      <c r="E28" s="11">
        <f>E29+E30+E31</f>
        <v>392000</v>
      </c>
      <c r="F28" s="11">
        <f>G28+H28</f>
        <v>745158</v>
      </c>
      <c r="G28" s="11">
        <f>G29+G30+G31</f>
        <v>453233</v>
      </c>
      <c r="H28" s="11">
        <f>H29+H30+H31</f>
        <v>291925</v>
      </c>
      <c r="I28" s="11">
        <f>I29+I30+I31</f>
        <v>312056</v>
      </c>
      <c r="J28" s="11">
        <f>J29+J30+J31</f>
        <v>0</v>
      </c>
      <c r="K28" s="11">
        <f>F28-I28-J28</f>
        <v>433102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90000</v>
      </c>
      <c r="E29" s="11">
        <v>90000</v>
      </c>
      <c r="F29" s="11">
        <f>G29+H29</f>
        <v>157967</v>
      </c>
      <c r="G29" s="11">
        <v>102037</v>
      </c>
      <c r="H29" s="11">
        <v>55930</v>
      </c>
      <c r="I29" s="11">
        <v>73982</v>
      </c>
      <c r="J29" s="11">
        <v>0</v>
      </c>
      <c r="K29" s="11">
        <f>F29-I29-J29</f>
        <v>83985</v>
      </c>
    </row>
    <row r="30" spans="1:11" s="6" customFormat="1" ht="22.5" x14ac:dyDescent="0.25">
      <c r="A30" s="10" t="s">
        <v>76</v>
      </c>
      <c r="B30" s="10" t="s">
        <v>77</v>
      </c>
      <c r="C30" s="10" t="s">
        <v>78</v>
      </c>
      <c r="D30" s="11">
        <v>2000</v>
      </c>
      <c r="E30" s="11">
        <v>2000</v>
      </c>
      <c r="F30" s="11">
        <f>G30+H30</f>
        <v>11378</v>
      </c>
      <c r="G30" s="11">
        <v>113</v>
      </c>
      <c r="H30" s="11">
        <v>11265</v>
      </c>
      <c r="I30" s="11">
        <v>11193</v>
      </c>
      <c r="J30" s="11">
        <v>0</v>
      </c>
      <c r="K30" s="11">
        <f>F30-I30-J30</f>
        <v>185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300000</v>
      </c>
      <c r="E31" s="11">
        <v>300000</v>
      </c>
      <c r="F31" s="11">
        <f>G31+H31</f>
        <v>575813</v>
      </c>
      <c r="G31" s="11">
        <v>351083</v>
      </c>
      <c r="H31" s="11">
        <v>224730</v>
      </c>
      <c r="I31" s="11">
        <v>226881</v>
      </c>
      <c r="J31" s="11">
        <v>0</v>
      </c>
      <c r="K31" s="11">
        <f>F31-I31-J31</f>
        <v>348932</v>
      </c>
    </row>
    <row r="32" spans="1:11" s="6" customFormat="1" x14ac:dyDescent="0.25">
      <c r="A32" s="10" t="s">
        <v>82</v>
      </c>
      <c r="B32" s="10" t="s">
        <v>83</v>
      </c>
      <c r="C32" s="10" t="s">
        <v>84</v>
      </c>
      <c r="D32" s="11">
        <v>0</v>
      </c>
      <c r="E32" s="11">
        <v>0</v>
      </c>
      <c r="F32" s="11">
        <f>G32+H32</f>
        <v>15</v>
      </c>
      <c r="G32" s="11">
        <v>0</v>
      </c>
      <c r="H32" s="11">
        <v>15</v>
      </c>
      <c r="I32" s="11">
        <v>15</v>
      </c>
      <c r="J32" s="11">
        <v>0</v>
      </c>
      <c r="K32" s="11">
        <f>F32-I32-J32</f>
        <v>0</v>
      </c>
    </row>
    <row r="33" spans="1:11" s="6" customFormat="1" x14ac:dyDescent="0.25">
      <c r="A33" s="10" t="s">
        <v>85</v>
      </c>
      <c r="B33" s="10" t="s">
        <v>86</v>
      </c>
      <c r="C33" s="10" t="s">
        <v>87</v>
      </c>
      <c r="D33" s="11">
        <v>10000</v>
      </c>
      <c r="E33" s="11">
        <v>10000</v>
      </c>
      <c r="F33" s="11">
        <f>G33+H33</f>
        <v>37290</v>
      </c>
      <c r="G33" s="11">
        <v>11602</v>
      </c>
      <c r="H33" s="11">
        <v>25688</v>
      </c>
      <c r="I33" s="11">
        <v>27745</v>
      </c>
      <c r="J33" s="11">
        <v>0</v>
      </c>
      <c r="K33" s="11">
        <f>F33-I33-J33</f>
        <v>9545</v>
      </c>
    </row>
    <row r="34" spans="1:11" s="6" customFormat="1" ht="22.5" x14ac:dyDescent="0.25">
      <c r="A34" s="10" t="s">
        <v>88</v>
      </c>
      <c r="B34" s="10" t="s">
        <v>89</v>
      </c>
      <c r="C34" s="10" t="s">
        <v>90</v>
      </c>
      <c r="D34" s="11">
        <f>D35+D39</f>
        <v>6125000</v>
      </c>
      <c r="E34" s="11">
        <f>E35+E39</f>
        <v>9333829</v>
      </c>
      <c r="F34" s="11">
        <f>G34+H34</f>
        <v>9411038</v>
      </c>
      <c r="G34" s="11">
        <f>G35+G39</f>
        <v>162844</v>
      </c>
      <c r="H34" s="11">
        <f>H35+H39</f>
        <v>9248194</v>
      </c>
      <c r="I34" s="11">
        <f>I35+I39</f>
        <v>9178824</v>
      </c>
      <c r="J34" s="11">
        <f>J35+J39</f>
        <v>0</v>
      </c>
      <c r="K34" s="11">
        <f>F34-I34-J34</f>
        <v>232214</v>
      </c>
    </row>
    <row r="35" spans="1:11" s="6" customFormat="1" ht="22.5" x14ac:dyDescent="0.25">
      <c r="A35" s="10" t="s">
        <v>91</v>
      </c>
      <c r="B35" s="10" t="s">
        <v>92</v>
      </c>
      <c r="C35" s="10" t="s">
        <v>93</v>
      </c>
      <c r="D35" s="11">
        <f>+D36+D37+D38</f>
        <v>5899000</v>
      </c>
      <c r="E35" s="11">
        <f>+E36+E37+E38</f>
        <v>9107829</v>
      </c>
      <c r="F35" s="11">
        <f>G35+H35</f>
        <v>9107830</v>
      </c>
      <c r="G35" s="11">
        <f>+G36+G37+G38</f>
        <v>0</v>
      </c>
      <c r="H35" s="11">
        <f>+H36+H37+H38</f>
        <v>9107830</v>
      </c>
      <c r="I35" s="11">
        <f>+I36+I37+I38</f>
        <v>9107830</v>
      </c>
      <c r="J35" s="11">
        <f>+J36+J37+J38</f>
        <v>0</v>
      </c>
      <c r="K35" s="11">
        <f>F35-I35-J35</f>
        <v>0</v>
      </c>
    </row>
    <row r="36" spans="1:11" s="6" customFormat="1" ht="43.5" x14ac:dyDescent="0.25">
      <c r="A36" s="10" t="s">
        <v>94</v>
      </c>
      <c r="B36" s="10" t="s">
        <v>95</v>
      </c>
      <c r="C36" s="10" t="s">
        <v>96</v>
      </c>
      <c r="D36" s="11">
        <v>3137000</v>
      </c>
      <c r="E36" s="11">
        <v>4583000</v>
      </c>
      <c r="F36" s="11">
        <f>G36+H36</f>
        <v>4583000</v>
      </c>
      <c r="G36" s="11">
        <v>0</v>
      </c>
      <c r="H36" s="11">
        <v>4583000</v>
      </c>
      <c r="I36" s="11">
        <v>4583000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97</v>
      </c>
      <c r="B37" s="10" t="s">
        <v>98</v>
      </c>
      <c r="C37" s="10" t="s">
        <v>99</v>
      </c>
      <c r="D37" s="11">
        <v>450000</v>
      </c>
      <c r="E37" s="11">
        <v>450000</v>
      </c>
      <c r="F37" s="11">
        <f>G37+H37</f>
        <v>450000</v>
      </c>
      <c r="G37" s="11">
        <v>0</v>
      </c>
      <c r="H37" s="11">
        <v>450000</v>
      </c>
      <c r="I37" s="11">
        <v>450000</v>
      </c>
      <c r="J37" s="11">
        <v>0</v>
      </c>
      <c r="K37" s="11">
        <f>F37-I37-J37</f>
        <v>0</v>
      </c>
    </row>
    <row r="38" spans="1:11" s="6" customFormat="1" ht="22.5" x14ac:dyDescent="0.25">
      <c r="A38" s="10" t="s">
        <v>100</v>
      </c>
      <c r="B38" s="10" t="s">
        <v>101</v>
      </c>
      <c r="C38" s="10" t="s">
        <v>102</v>
      </c>
      <c r="D38" s="11">
        <v>2312000</v>
      </c>
      <c r="E38" s="11">
        <v>4074829</v>
      </c>
      <c r="F38" s="11">
        <f>G38+H38</f>
        <v>4074830</v>
      </c>
      <c r="G38" s="11">
        <v>0</v>
      </c>
      <c r="H38" s="11">
        <v>4074830</v>
      </c>
      <c r="I38" s="11">
        <v>4074830</v>
      </c>
      <c r="J38" s="11">
        <v>0</v>
      </c>
      <c r="K38" s="11">
        <f>F38-I38-J38</f>
        <v>0</v>
      </c>
    </row>
    <row r="39" spans="1:11" s="6" customFormat="1" ht="33" x14ac:dyDescent="0.25">
      <c r="A39" s="10" t="s">
        <v>103</v>
      </c>
      <c r="B39" s="10" t="s">
        <v>104</v>
      </c>
      <c r="C39" s="10" t="s">
        <v>105</v>
      </c>
      <c r="D39" s="11">
        <f>D40+D43</f>
        <v>226000</v>
      </c>
      <c r="E39" s="11">
        <f>E40+E43</f>
        <v>226000</v>
      </c>
      <c r="F39" s="11">
        <f>G39+H39</f>
        <v>303208</v>
      </c>
      <c r="G39" s="11">
        <f>G40+G43</f>
        <v>162844</v>
      </c>
      <c r="H39" s="11">
        <f>H40+H43</f>
        <v>140364</v>
      </c>
      <c r="I39" s="11">
        <f>I40+I43</f>
        <v>70994</v>
      </c>
      <c r="J39" s="11">
        <f>J40+J43</f>
        <v>0</v>
      </c>
      <c r="K39" s="11">
        <f>F39-I39-J39</f>
        <v>232214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f>D41+D42</f>
        <v>226000</v>
      </c>
      <c r="E40" s="11">
        <f>E41+E42</f>
        <v>226000</v>
      </c>
      <c r="F40" s="11">
        <f>G40+H40</f>
        <v>302359</v>
      </c>
      <c r="G40" s="11">
        <f>G41+G42</f>
        <v>162844</v>
      </c>
      <c r="H40" s="11">
        <f>H41+H42</f>
        <v>139515</v>
      </c>
      <c r="I40" s="11">
        <f>I41+I42</f>
        <v>70145</v>
      </c>
      <c r="J40" s="11">
        <f>J41+J42</f>
        <v>0</v>
      </c>
      <c r="K40" s="11">
        <f>F40-I40-J40</f>
        <v>232214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220000</v>
      </c>
      <c r="E41" s="11">
        <v>220000</v>
      </c>
      <c r="F41" s="11">
        <f>G41+H41</f>
        <v>302359</v>
      </c>
      <c r="G41" s="11">
        <v>162844</v>
      </c>
      <c r="H41" s="11">
        <v>139515</v>
      </c>
      <c r="I41" s="11">
        <v>70145</v>
      </c>
      <c r="J41" s="11">
        <v>0</v>
      </c>
      <c r="K41" s="11">
        <f>F41-I41-J41</f>
        <v>232214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v>6000</v>
      </c>
      <c r="E42" s="11">
        <v>6000</v>
      </c>
      <c r="F42" s="11">
        <f>G42+H42</f>
        <v>0</v>
      </c>
      <c r="G42" s="11">
        <v>0</v>
      </c>
      <c r="H42" s="11">
        <v>0</v>
      </c>
      <c r="I42" s="11">
        <v>0</v>
      </c>
      <c r="J42" s="11">
        <v>0</v>
      </c>
      <c r="K42" s="11">
        <f>F42-I42-J42</f>
        <v>0</v>
      </c>
    </row>
    <row r="43" spans="1:11" s="6" customFormat="1" ht="22.5" x14ac:dyDescent="0.25">
      <c r="A43" s="10" t="s">
        <v>115</v>
      </c>
      <c r="B43" s="10" t="s">
        <v>116</v>
      </c>
      <c r="C43" s="10" t="s">
        <v>117</v>
      </c>
      <c r="D43" s="11">
        <v>0</v>
      </c>
      <c r="E43" s="11">
        <v>0</v>
      </c>
      <c r="F43" s="11">
        <f>G43+H43</f>
        <v>849</v>
      </c>
      <c r="G43" s="11">
        <v>0</v>
      </c>
      <c r="H43" s="11">
        <v>849</v>
      </c>
      <c r="I43" s="11">
        <v>849</v>
      </c>
      <c r="J43" s="11">
        <v>0</v>
      </c>
      <c r="K43" s="11">
        <f>F43-I43-J43</f>
        <v>0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f>D45+D49</f>
        <v>512000</v>
      </c>
      <c r="E44" s="11">
        <f>E45+E49</f>
        <v>512000</v>
      </c>
      <c r="F44" s="11">
        <f>G44+H44</f>
        <v>1293443</v>
      </c>
      <c r="G44" s="11">
        <f>G45+G49</f>
        <v>797364</v>
      </c>
      <c r="H44" s="11">
        <f>H45+H49</f>
        <v>496079</v>
      </c>
      <c r="I44" s="11">
        <f>I45+I49</f>
        <v>413663</v>
      </c>
      <c r="J44" s="11">
        <f>J45+J49</f>
        <v>601</v>
      </c>
      <c r="K44" s="11">
        <f>F44-I44-J44</f>
        <v>879179</v>
      </c>
    </row>
    <row r="45" spans="1:11" s="6" customFormat="1" ht="22.5" x14ac:dyDescent="0.25">
      <c r="A45" s="10" t="s">
        <v>121</v>
      </c>
      <c r="B45" s="10" t="s">
        <v>122</v>
      </c>
      <c r="C45" s="10" t="s">
        <v>123</v>
      </c>
      <c r="D45" s="11">
        <f>D46</f>
        <v>220000</v>
      </c>
      <c r="E45" s="11">
        <f>E46</f>
        <v>220000</v>
      </c>
      <c r="F45" s="11">
        <f>G45+H45</f>
        <v>135621</v>
      </c>
      <c r="G45" s="11">
        <f>G46</f>
        <v>108101</v>
      </c>
      <c r="H45" s="11">
        <f>H46</f>
        <v>27520</v>
      </c>
      <c r="I45" s="11">
        <f>I46</f>
        <v>56729</v>
      </c>
      <c r="J45" s="11">
        <f>J46</f>
        <v>0</v>
      </c>
      <c r="K45" s="11">
        <f>F45-I45-J45</f>
        <v>78892</v>
      </c>
    </row>
    <row r="46" spans="1:11" s="6" customFormat="1" ht="22.5" x14ac:dyDescent="0.25">
      <c r="A46" s="10" t="s">
        <v>124</v>
      </c>
      <c r="B46" s="10" t="s">
        <v>125</v>
      </c>
      <c r="C46" s="10" t="s">
        <v>126</v>
      </c>
      <c r="D46" s="11">
        <f>+D47</f>
        <v>220000</v>
      </c>
      <c r="E46" s="11">
        <f>+E47</f>
        <v>220000</v>
      </c>
      <c r="F46" s="11">
        <f>G46+H46</f>
        <v>135621</v>
      </c>
      <c r="G46" s="11">
        <f>+G47</f>
        <v>108101</v>
      </c>
      <c r="H46" s="11">
        <f>+H47</f>
        <v>27520</v>
      </c>
      <c r="I46" s="11">
        <f>+I47</f>
        <v>56729</v>
      </c>
      <c r="J46" s="11">
        <f>+J47</f>
        <v>0</v>
      </c>
      <c r="K46" s="11">
        <f>F46-I46-J46</f>
        <v>78892</v>
      </c>
    </row>
    <row r="47" spans="1:11" s="6" customFormat="1" x14ac:dyDescent="0.25">
      <c r="A47" s="10" t="s">
        <v>127</v>
      </c>
      <c r="B47" s="10" t="s">
        <v>128</v>
      </c>
      <c r="C47" s="10" t="s">
        <v>129</v>
      </c>
      <c r="D47" s="11">
        <f>+D48</f>
        <v>220000</v>
      </c>
      <c r="E47" s="11">
        <f>+E48</f>
        <v>220000</v>
      </c>
      <c r="F47" s="11">
        <f>G47+H47</f>
        <v>135621</v>
      </c>
      <c r="G47" s="11">
        <f>+G48</f>
        <v>108101</v>
      </c>
      <c r="H47" s="11">
        <f>+H48</f>
        <v>27520</v>
      </c>
      <c r="I47" s="11">
        <f>+I48</f>
        <v>56729</v>
      </c>
      <c r="J47" s="11">
        <f>+J48</f>
        <v>0</v>
      </c>
      <c r="K47" s="11">
        <f>F47-I47-J47</f>
        <v>78892</v>
      </c>
    </row>
    <row r="48" spans="1:11" s="6" customFormat="1" ht="22.5" x14ac:dyDescent="0.25">
      <c r="A48" s="10" t="s">
        <v>130</v>
      </c>
      <c r="B48" s="10" t="s">
        <v>131</v>
      </c>
      <c r="C48" s="10" t="s">
        <v>132</v>
      </c>
      <c r="D48" s="11">
        <v>220000</v>
      </c>
      <c r="E48" s="11">
        <v>220000</v>
      </c>
      <c r="F48" s="11">
        <f>G48+H48</f>
        <v>135621</v>
      </c>
      <c r="G48" s="11">
        <v>108101</v>
      </c>
      <c r="H48" s="11">
        <v>27520</v>
      </c>
      <c r="I48" s="11">
        <v>56729</v>
      </c>
      <c r="J48" s="11">
        <v>0</v>
      </c>
      <c r="K48" s="11">
        <f>F48-I48-J48</f>
        <v>78892</v>
      </c>
    </row>
    <row r="49" spans="1:11" s="6" customFormat="1" ht="22.5" x14ac:dyDescent="0.25">
      <c r="A49" s="10" t="s">
        <v>133</v>
      </c>
      <c r="B49" s="10" t="s">
        <v>134</v>
      </c>
      <c r="C49" s="10" t="s">
        <v>135</v>
      </c>
      <c r="D49" s="11">
        <f>+D50+D53</f>
        <v>292000</v>
      </c>
      <c r="E49" s="11">
        <f>+E50+E53</f>
        <v>292000</v>
      </c>
      <c r="F49" s="11">
        <f>G49+H49</f>
        <v>1157822</v>
      </c>
      <c r="G49" s="11">
        <f>+G50+G53</f>
        <v>689263</v>
      </c>
      <c r="H49" s="11">
        <f>+H50+H53</f>
        <v>468559</v>
      </c>
      <c r="I49" s="11">
        <f>+I50+I53</f>
        <v>356934</v>
      </c>
      <c r="J49" s="11">
        <f>+J50+J53</f>
        <v>601</v>
      </c>
      <c r="K49" s="11">
        <f>F49-I49-J49</f>
        <v>800287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f>D51</f>
        <v>80000</v>
      </c>
      <c r="E50" s="11">
        <f>E51</f>
        <v>80000</v>
      </c>
      <c r="F50" s="11">
        <f>G50+H50</f>
        <v>826081</v>
      </c>
      <c r="G50" s="11">
        <f>G51</f>
        <v>574080</v>
      </c>
      <c r="H50" s="11">
        <f>H51</f>
        <v>252001</v>
      </c>
      <c r="I50" s="11">
        <f>I51</f>
        <v>142271</v>
      </c>
      <c r="J50" s="11">
        <f>J51</f>
        <v>0</v>
      </c>
      <c r="K50" s="11">
        <f>F50-I50-J50</f>
        <v>683810</v>
      </c>
    </row>
    <row r="51" spans="1:11" s="6" customFormat="1" ht="22.5" x14ac:dyDescent="0.25">
      <c r="A51" s="10" t="s">
        <v>139</v>
      </c>
      <c r="B51" s="10" t="s">
        <v>140</v>
      </c>
      <c r="C51" s="10" t="s">
        <v>141</v>
      </c>
      <c r="D51" s="11">
        <f>D52</f>
        <v>80000</v>
      </c>
      <c r="E51" s="11">
        <f>E52</f>
        <v>80000</v>
      </c>
      <c r="F51" s="11">
        <f>G51+H51</f>
        <v>826081</v>
      </c>
      <c r="G51" s="11">
        <f>G52</f>
        <v>574080</v>
      </c>
      <c r="H51" s="11">
        <f>H52</f>
        <v>252001</v>
      </c>
      <c r="I51" s="11">
        <f>I52</f>
        <v>142271</v>
      </c>
      <c r="J51" s="11">
        <f>J52</f>
        <v>0</v>
      </c>
      <c r="K51" s="11">
        <f>F51-I51-J51</f>
        <v>683810</v>
      </c>
    </row>
    <row r="52" spans="1:11" s="6" customFormat="1" ht="22.5" x14ac:dyDescent="0.25">
      <c r="A52" s="10" t="s">
        <v>142</v>
      </c>
      <c r="B52" s="10" t="s">
        <v>143</v>
      </c>
      <c r="C52" s="10" t="s">
        <v>144</v>
      </c>
      <c r="D52" s="11">
        <v>80000</v>
      </c>
      <c r="E52" s="11">
        <v>80000</v>
      </c>
      <c r="F52" s="11">
        <f>G52+H52</f>
        <v>826081</v>
      </c>
      <c r="G52" s="11">
        <v>574080</v>
      </c>
      <c r="H52" s="11">
        <v>252001</v>
      </c>
      <c r="I52" s="11">
        <v>142271</v>
      </c>
      <c r="J52" s="11">
        <v>0</v>
      </c>
      <c r="K52" s="11">
        <f>F52-I52-J52</f>
        <v>683810</v>
      </c>
    </row>
    <row r="53" spans="1:11" s="6" customFormat="1" ht="33" x14ac:dyDescent="0.25">
      <c r="A53" s="10" t="s">
        <v>145</v>
      </c>
      <c r="B53" s="10" t="s">
        <v>146</v>
      </c>
      <c r="C53" s="10" t="s">
        <v>147</v>
      </c>
      <c r="D53" s="11">
        <f>+D54+D55</f>
        <v>212000</v>
      </c>
      <c r="E53" s="11">
        <f>+E54+E55</f>
        <v>212000</v>
      </c>
      <c r="F53" s="11">
        <f>G53+H53</f>
        <v>331741</v>
      </c>
      <c r="G53" s="11">
        <f>+G54+G55</f>
        <v>115183</v>
      </c>
      <c r="H53" s="11">
        <f>+H54+H55</f>
        <v>216558</v>
      </c>
      <c r="I53" s="11">
        <f>+I54+I55</f>
        <v>214663</v>
      </c>
      <c r="J53" s="11">
        <f>+J54+J55</f>
        <v>601</v>
      </c>
      <c r="K53" s="11">
        <f>F53-I53-J53</f>
        <v>116477</v>
      </c>
    </row>
    <row r="54" spans="1:11" s="6" customFormat="1" x14ac:dyDescent="0.25">
      <c r="A54" s="10" t="s">
        <v>148</v>
      </c>
      <c r="B54" s="10" t="s">
        <v>149</v>
      </c>
      <c r="C54" s="10" t="s">
        <v>150</v>
      </c>
      <c r="D54" s="11">
        <v>212000</v>
      </c>
      <c r="E54" s="11">
        <v>212000</v>
      </c>
      <c r="F54" s="11">
        <f>G54+H54</f>
        <v>331140</v>
      </c>
      <c r="G54" s="11">
        <v>114582</v>
      </c>
      <c r="H54" s="11">
        <v>216558</v>
      </c>
      <c r="I54" s="11">
        <v>214663</v>
      </c>
      <c r="J54" s="11">
        <v>0</v>
      </c>
      <c r="K54" s="11">
        <f>F54-I54-J54</f>
        <v>116477</v>
      </c>
    </row>
    <row r="55" spans="1:11" s="6" customFormat="1" x14ac:dyDescent="0.25">
      <c r="A55" s="10" t="s">
        <v>151</v>
      </c>
      <c r="B55" s="10" t="s">
        <v>152</v>
      </c>
      <c r="C55" s="10" t="s">
        <v>153</v>
      </c>
      <c r="D55" s="11">
        <v>0</v>
      </c>
      <c r="E55" s="11">
        <v>0</v>
      </c>
      <c r="F55" s="11">
        <f>G55+H55</f>
        <v>601</v>
      </c>
      <c r="G55" s="11">
        <v>601</v>
      </c>
      <c r="H55" s="11">
        <v>0</v>
      </c>
      <c r="I55" s="11">
        <v>0</v>
      </c>
      <c r="J55" s="11">
        <v>601</v>
      </c>
      <c r="K55" s="11">
        <f>F55-I55-J55</f>
        <v>0</v>
      </c>
    </row>
    <row r="56" spans="1:11" s="6" customFormat="1" ht="33" x14ac:dyDescent="0.25">
      <c r="A56" s="10" t="s">
        <v>154</v>
      </c>
      <c r="B56" s="10" t="s">
        <v>155</v>
      </c>
      <c r="C56" s="10" t="s">
        <v>156</v>
      </c>
      <c r="D56" s="11">
        <v>-6000</v>
      </c>
      <c r="E56" s="11">
        <v>-2036383</v>
      </c>
      <c r="F56" s="11">
        <f>G56+H56</f>
        <v>-2519553</v>
      </c>
      <c r="G56" s="11">
        <v>0</v>
      </c>
      <c r="H56" s="11">
        <v>-2519553</v>
      </c>
      <c r="I56" s="11">
        <v>-2519553</v>
      </c>
      <c r="J56" s="11">
        <v>0</v>
      </c>
      <c r="K56" s="11">
        <f>F56-I56-J56</f>
        <v>0</v>
      </c>
    </row>
    <row r="57" spans="1:11" s="6" customFormat="1" x14ac:dyDescent="0.25">
      <c r="A57" s="10" t="s">
        <v>157</v>
      </c>
      <c r="B57" s="10" t="s">
        <v>158</v>
      </c>
      <c r="C57" s="10" t="s">
        <v>159</v>
      </c>
      <c r="D57" s="11">
        <v>6000</v>
      </c>
      <c r="E57" s="11">
        <v>2036383</v>
      </c>
      <c r="F57" s="11">
        <f>G57+H57</f>
        <v>2519553</v>
      </c>
      <c r="G57" s="11">
        <v>0</v>
      </c>
      <c r="H57" s="11">
        <v>2519553</v>
      </c>
      <c r="I57" s="11">
        <v>2519553</v>
      </c>
      <c r="J57" s="11">
        <v>0</v>
      </c>
      <c r="K57" s="11">
        <f>F57-I57-J57</f>
        <v>0</v>
      </c>
    </row>
    <row r="58" spans="1:11" s="6" customFormat="1" ht="22.5" x14ac:dyDescent="0.25">
      <c r="A58" s="10" t="s">
        <v>160</v>
      </c>
      <c r="B58" s="10" t="s">
        <v>161</v>
      </c>
      <c r="C58" s="10" t="s">
        <v>162</v>
      </c>
      <c r="D58" s="11">
        <f>D59</f>
        <v>435000</v>
      </c>
      <c r="E58" s="11">
        <f>E59</f>
        <v>681888</v>
      </c>
      <c r="F58" s="11">
        <f>G58+H58</f>
        <v>0</v>
      </c>
      <c r="G58" s="11">
        <f>G59</f>
        <v>0</v>
      </c>
      <c r="H58" s="11">
        <f>H59</f>
        <v>0</v>
      </c>
      <c r="I58" s="11">
        <f>I59</f>
        <v>0</v>
      </c>
      <c r="J58" s="11">
        <f>J59</f>
        <v>0</v>
      </c>
      <c r="K58" s="11">
        <f>F58-I58-J58</f>
        <v>0</v>
      </c>
    </row>
    <row r="59" spans="1:11" s="6" customFormat="1" ht="43.5" x14ac:dyDescent="0.25">
      <c r="A59" s="10" t="s">
        <v>163</v>
      </c>
      <c r="B59" s="10" t="s">
        <v>164</v>
      </c>
      <c r="C59" s="10" t="s">
        <v>165</v>
      </c>
      <c r="D59" s="11">
        <f>+D60+D61</f>
        <v>435000</v>
      </c>
      <c r="E59" s="11">
        <f>+E60+E61</f>
        <v>681888</v>
      </c>
      <c r="F59" s="11">
        <f>G59+H59</f>
        <v>0</v>
      </c>
      <c r="G59" s="11">
        <f>+G60+G61</f>
        <v>0</v>
      </c>
      <c r="H59" s="11">
        <f>+H60+H61</f>
        <v>0</v>
      </c>
      <c r="I59" s="11">
        <f>+I60+I61</f>
        <v>0</v>
      </c>
      <c r="J59" s="11">
        <f>+J60+J61</f>
        <v>0</v>
      </c>
      <c r="K59" s="11">
        <f>F59-I59-J59</f>
        <v>0</v>
      </c>
    </row>
    <row r="60" spans="1:11" s="6" customFormat="1" ht="33" x14ac:dyDescent="0.25">
      <c r="A60" s="10" t="s">
        <v>166</v>
      </c>
      <c r="B60" s="10" t="s">
        <v>167</v>
      </c>
      <c r="C60" s="10" t="s">
        <v>168</v>
      </c>
      <c r="D60" s="11">
        <v>435000</v>
      </c>
      <c r="E60" s="11">
        <v>435000</v>
      </c>
      <c r="F60" s="11">
        <f>G60+H60</f>
        <v>0</v>
      </c>
      <c r="G60" s="11">
        <v>0</v>
      </c>
      <c r="H60" s="11">
        <v>0</v>
      </c>
      <c r="I60" s="11">
        <v>0</v>
      </c>
      <c r="J60" s="11">
        <v>0</v>
      </c>
      <c r="K60" s="11">
        <f>F60-I60-J60</f>
        <v>0</v>
      </c>
    </row>
    <row r="61" spans="1:11" s="6" customFormat="1" ht="22.5" x14ac:dyDescent="0.25">
      <c r="A61" s="10" t="s">
        <v>169</v>
      </c>
      <c r="B61" s="10" t="s">
        <v>170</v>
      </c>
      <c r="C61" s="10" t="s">
        <v>171</v>
      </c>
      <c r="D61" s="11">
        <v>0</v>
      </c>
      <c r="E61" s="11">
        <v>246888</v>
      </c>
      <c r="F61" s="11">
        <f>G61+H61</f>
        <v>0</v>
      </c>
      <c r="G61" s="11">
        <v>0</v>
      </c>
      <c r="H61" s="11">
        <v>0</v>
      </c>
      <c r="I61" s="11">
        <v>0</v>
      </c>
      <c r="J61" s="11">
        <v>0</v>
      </c>
      <c r="K61" s="11">
        <f>F61-I61-J61</f>
        <v>0</v>
      </c>
    </row>
    <row r="62" spans="1:11" s="6" customFormat="1" x14ac:dyDescent="0.25">
      <c r="A62" s="10" t="s">
        <v>172</v>
      </c>
      <c r="B62" s="10" t="s">
        <v>173</v>
      </c>
      <c r="C62" s="10" t="s">
        <v>174</v>
      </c>
      <c r="D62" s="11">
        <f>D63</f>
        <v>26642300</v>
      </c>
      <c r="E62" s="11">
        <f>E63</f>
        <v>32487266</v>
      </c>
      <c r="F62" s="11">
        <f>G62+H62</f>
        <v>15664339</v>
      </c>
      <c r="G62" s="11">
        <f>G63</f>
        <v>0</v>
      </c>
      <c r="H62" s="11">
        <f>H63</f>
        <v>15664339</v>
      </c>
      <c r="I62" s="11">
        <f>I63</f>
        <v>15664339</v>
      </c>
      <c r="J62" s="11">
        <f>J63</f>
        <v>0</v>
      </c>
      <c r="K62" s="11">
        <f>F62-I62-J62</f>
        <v>0</v>
      </c>
    </row>
    <row r="63" spans="1:11" s="6" customFormat="1" ht="22.5" x14ac:dyDescent="0.25">
      <c r="A63" s="10" t="s">
        <v>175</v>
      </c>
      <c r="B63" s="10" t="s">
        <v>176</v>
      </c>
      <c r="C63" s="10" t="s">
        <v>177</v>
      </c>
      <c r="D63" s="11">
        <f>D64+D73</f>
        <v>26642300</v>
      </c>
      <c r="E63" s="11">
        <f>E64+E73</f>
        <v>32487266</v>
      </c>
      <c r="F63" s="11">
        <f>G63+H63</f>
        <v>15664339</v>
      </c>
      <c r="G63" s="11">
        <f>G64+G73</f>
        <v>0</v>
      </c>
      <c r="H63" s="11">
        <f>H64+H73</f>
        <v>15664339</v>
      </c>
      <c r="I63" s="11">
        <f>I64+I73</f>
        <v>15664339</v>
      </c>
      <c r="J63" s="11">
        <f>J64+J73</f>
        <v>0</v>
      </c>
      <c r="K63" s="11">
        <f>F63-I63-J63</f>
        <v>0</v>
      </c>
    </row>
    <row r="64" spans="1:11" s="6" customFormat="1" ht="96" x14ac:dyDescent="0.25">
      <c r="A64" s="10" t="s">
        <v>178</v>
      </c>
      <c r="B64" s="10" t="s">
        <v>179</v>
      </c>
      <c r="C64" s="10" t="s">
        <v>180</v>
      </c>
      <c r="D64" s="11">
        <f>+D65+D66+D67+D68+D69+D70</f>
        <v>26642300</v>
      </c>
      <c r="E64" s="11">
        <f>+E65+E66+E67+E68+E69+E70</f>
        <v>30858860</v>
      </c>
      <c r="F64" s="11">
        <f>G64+H64</f>
        <v>13903393</v>
      </c>
      <c r="G64" s="11">
        <f>+G65+G66+G67+G68+G69+G70</f>
        <v>0</v>
      </c>
      <c r="H64" s="11">
        <f>+H65+H66+H67+H68+H69+H70</f>
        <v>13903393</v>
      </c>
      <c r="I64" s="11">
        <f>+I65+I66+I67+I68+I69+I70</f>
        <v>13903393</v>
      </c>
      <c r="J64" s="11">
        <f>+J65+J66+J67+J68+J69+J70</f>
        <v>0</v>
      </c>
      <c r="K64" s="11">
        <f>F64-I64-J64</f>
        <v>0</v>
      </c>
    </row>
    <row r="65" spans="1:11" s="6" customFormat="1" ht="33" x14ac:dyDescent="0.25">
      <c r="A65" s="10" t="s">
        <v>181</v>
      </c>
      <c r="B65" s="10" t="s">
        <v>182</v>
      </c>
      <c r="C65" s="10" t="s">
        <v>183</v>
      </c>
      <c r="D65" s="11">
        <v>0</v>
      </c>
      <c r="E65" s="11">
        <v>171000</v>
      </c>
      <c r="F65" s="11">
        <f>G65+H65</f>
        <v>0</v>
      </c>
      <c r="G65" s="11">
        <v>0</v>
      </c>
      <c r="H65" s="11">
        <v>0</v>
      </c>
      <c r="I65" s="11">
        <v>0</v>
      </c>
      <c r="J65" s="11">
        <v>0</v>
      </c>
      <c r="K65" s="11">
        <f>F65-I65-J65</f>
        <v>0</v>
      </c>
    </row>
    <row r="66" spans="1:11" s="6" customFormat="1" ht="43.5" x14ac:dyDescent="0.25">
      <c r="A66" s="10" t="s">
        <v>184</v>
      </c>
      <c r="B66" s="10" t="s">
        <v>185</v>
      </c>
      <c r="C66" s="10" t="s">
        <v>186</v>
      </c>
      <c r="D66" s="11">
        <v>259000</v>
      </c>
      <c r="E66" s="11">
        <v>1215160</v>
      </c>
      <c r="F66" s="11">
        <f>G66+H66</f>
        <v>1146500</v>
      </c>
      <c r="G66" s="11">
        <v>0</v>
      </c>
      <c r="H66" s="11">
        <v>1146500</v>
      </c>
      <c r="I66" s="11">
        <v>1146500</v>
      </c>
      <c r="J66" s="11">
        <v>0</v>
      </c>
      <c r="K66" s="11">
        <f>F66-I66-J66</f>
        <v>0</v>
      </c>
    </row>
    <row r="67" spans="1:11" s="6" customFormat="1" ht="22.5" x14ac:dyDescent="0.25">
      <c r="A67" s="10" t="s">
        <v>187</v>
      </c>
      <c r="B67" s="10" t="s">
        <v>188</v>
      </c>
      <c r="C67" s="10" t="s">
        <v>189</v>
      </c>
      <c r="D67" s="11">
        <v>90000</v>
      </c>
      <c r="E67" s="11">
        <v>90000</v>
      </c>
      <c r="F67" s="11">
        <f>G67+H67</f>
        <v>74671</v>
      </c>
      <c r="G67" s="11">
        <v>0</v>
      </c>
      <c r="H67" s="11">
        <v>74671</v>
      </c>
      <c r="I67" s="11">
        <v>74671</v>
      </c>
      <c r="J67" s="11">
        <v>0</v>
      </c>
      <c r="K67" s="11">
        <f>F67-I67-J67</f>
        <v>0</v>
      </c>
    </row>
    <row r="68" spans="1:11" s="6" customFormat="1" ht="22.5" x14ac:dyDescent="0.25">
      <c r="A68" s="10" t="s">
        <v>190</v>
      </c>
      <c r="B68" s="10" t="s">
        <v>191</v>
      </c>
      <c r="C68" s="10" t="s">
        <v>192</v>
      </c>
      <c r="D68" s="11">
        <v>1894000</v>
      </c>
      <c r="E68" s="11">
        <v>4983400</v>
      </c>
      <c r="F68" s="11">
        <f>G68+H68</f>
        <v>4276660</v>
      </c>
      <c r="G68" s="11">
        <v>0</v>
      </c>
      <c r="H68" s="11">
        <v>4276660</v>
      </c>
      <c r="I68" s="11">
        <v>4276660</v>
      </c>
      <c r="J68" s="11">
        <v>0</v>
      </c>
      <c r="K68" s="11">
        <f>F68-I68-J68</f>
        <v>0</v>
      </c>
    </row>
    <row r="69" spans="1:11" s="6" customFormat="1" ht="33" x14ac:dyDescent="0.25">
      <c r="A69" s="10" t="s">
        <v>193</v>
      </c>
      <c r="B69" s="10" t="s">
        <v>194</v>
      </c>
      <c r="C69" s="10" t="s">
        <v>195</v>
      </c>
      <c r="D69" s="11">
        <v>22496300</v>
      </c>
      <c r="E69" s="11">
        <v>22496300</v>
      </c>
      <c r="F69" s="11">
        <f>G69+H69</f>
        <v>8405562</v>
      </c>
      <c r="G69" s="11">
        <v>0</v>
      </c>
      <c r="H69" s="11">
        <v>8405562</v>
      </c>
      <c r="I69" s="11">
        <v>8405562</v>
      </c>
      <c r="J69" s="11">
        <v>0</v>
      </c>
      <c r="K69" s="11">
        <f>F69-I69-J69</f>
        <v>0</v>
      </c>
    </row>
    <row r="70" spans="1:11" s="6" customFormat="1" ht="33" x14ac:dyDescent="0.25">
      <c r="A70" s="10" t="s">
        <v>196</v>
      </c>
      <c r="B70" s="10" t="s">
        <v>197</v>
      </c>
      <c r="C70" s="10" t="s">
        <v>198</v>
      </c>
      <c r="D70" s="11">
        <f>D71+D72</f>
        <v>1903000</v>
      </c>
      <c r="E70" s="11">
        <f>E71+E72</f>
        <v>1903000</v>
      </c>
      <c r="F70" s="11">
        <f>G70+H70</f>
        <v>0</v>
      </c>
      <c r="G70" s="11">
        <f>G71+G72</f>
        <v>0</v>
      </c>
      <c r="H70" s="11">
        <f>H71+H72</f>
        <v>0</v>
      </c>
      <c r="I70" s="11">
        <f>I71+I72</f>
        <v>0</v>
      </c>
      <c r="J70" s="11">
        <f>J71+J72</f>
        <v>0</v>
      </c>
      <c r="K70" s="11">
        <f>F70-I70-J70</f>
        <v>0</v>
      </c>
    </row>
    <row r="71" spans="1:11" s="6" customFormat="1" x14ac:dyDescent="0.25">
      <c r="A71" s="10" t="s">
        <v>199</v>
      </c>
      <c r="B71" s="10" t="s">
        <v>200</v>
      </c>
      <c r="C71" s="10" t="s">
        <v>201</v>
      </c>
      <c r="D71" s="11">
        <v>1599000</v>
      </c>
      <c r="E71" s="11">
        <v>1599000</v>
      </c>
      <c r="F71" s="11">
        <f>G71+H71</f>
        <v>0</v>
      </c>
      <c r="G71" s="11">
        <v>0</v>
      </c>
      <c r="H71" s="11">
        <v>0</v>
      </c>
      <c r="I71" s="11">
        <v>0</v>
      </c>
      <c r="J71" s="11">
        <v>0</v>
      </c>
      <c r="K71" s="11">
        <f>F71-I71-J71</f>
        <v>0</v>
      </c>
    </row>
    <row r="72" spans="1:11" s="6" customFormat="1" x14ac:dyDescent="0.25">
      <c r="A72" s="10" t="s">
        <v>202</v>
      </c>
      <c r="B72" s="10" t="s">
        <v>203</v>
      </c>
      <c r="C72" s="10" t="s">
        <v>204</v>
      </c>
      <c r="D72" s="11">
        <v>304000</v>
      </c>
      <c r="E72" s="11">
        <v>304000</v>
      </c>
      <c r="F72" s="11">
        <f>G72+H72</f>
        <v>0</v>
      </c>
      <c r="G72" s="11">
        <v>0</v>
      </c>
      <c r="H72" s="11">
        <v>0</v>
      </c>
      <c r="I72" s="11">
        <v>0</v>
      </c>
      <c r="J72" s="11">
        <v>0</v>
      </c>
      <c r="K72" s="11">
        <f>F72-I72-J72</f>
        <v>0</v>
      </c>
    </row>
    <row r="73" spans="1:11" s="6" customFormat="1" ht="33" x14ac:dyDescent="0.25">
      <c r="A73" s="10" t="s">
        <v>205</v>
      </c>
      <c r="B73" s="10" t="s">
        <v>206</v>
      </c>
      <c r="C73" s="10" t="s">
        <v>207</v>
      </c>
      <c r="D73" s="11">
        <f>+D74+D75+D76</f>
        <v>0</v>
      </c>
      <c r="E73" s="11">
        <f>+E74+E75+E76</f>
        <v>1628406</v>
      </c>
      <c r="F73" s="11">
        <f>G73+H73</f>
        <v>1760946</v>
      </c>
      <c r="G73" s="11">
        <f>+G74+G75+G76</f>
        <v>0</v>
      </c>
      <c r="H73" s="11">
        <f>+H74+H75+H76</f>
        <v>1760946</v>
      </c>
      <c r="I73" s="11">
        <f>+I74+I75+I76</f>
        <v>1760946</v>
      </c>
      <c r="J73" s="11">
        <f>+J74+J75+J76</f>
        <v>0</v>
      </c>
      <c r="K73" s="11">
        <f>F73-I73-J73</f>
        <v>0</v>
      </c>
    </row>
    <row r="74" spans="1:11" s="6" customFormat="1" ht="33" x14ac:dyDescent="0.25">
      <c r="A74" s="10" t="s">
        <v>208</v>
      </c>
      <c r="B74" s="10" t="s">
        <v>209</v>
      </c>
      <c r="C74" s="10" t="s">
        <v>210</v>
      </c>
      <c r="D74" s="11">
        <v>0</v>
      </c>
      <c r="E74" s="11">
        <v>1496500</v>
      </c>
      <c r="F74" s="11">
        <f>G74+H74</f>
        <v>1000000</v>
      </c>
      <c r="G74" s="11">
        <v>0</v>
      </c>
      <c r="H74" s="11">
        <v>1000000</v>
      </c>
      <c r="I74" s="11">
        <v>1000000</v>
      </c>
      <c r="J74" s="11">
        <v>0</v>
      </c>
      <c r="K74" s="11">
        <f>F74-I74-J74</f>
        <v>0</v>
      </c>
    </row>
    <row r="75" spans="1:11" s="6" customFormat="1" ht="22.5" x14ac:dyDescent="0.25">
      <c r="A75" s="10" t="s">
        <v>211</v>
      </c>
      <c r="B75" s="10" t="s">
        <v>212</v>
      </c>
      <c r="C75" s="10" t="s">
        <v>213</v>
      </c>
      <c r="D75" s="11">
        <v>0</v>
      </c>
      <c r="E75" s="11">
        <v>131906</v>
      </c>
      <c r="F75" s="11">
        <f>G75+H75</f>
        <v>131907</v>
      </c>
      <c r="G75" s="11">
        <v>0</v>
      </c>
      <c r="H75" s="11">
        <v>131907</v>
      </c>
      <c r="I75" s="11">
        <v>131907</v>
      </c>
      <c r="J75" s="11">
        <v>0</v>
      </c>
      <c r="K75" s="11">
        <f>F75-I75-J75</f>
        <v>0</v>
      </c>
    </row>
    <row r="76" spans="1:11" s="6" customFormat="1" ht="22.5" x14ac:dyDescent="0.25">
      <c r="A76" s="10" t="s">
        <v>214</v>
      </c>
      <c r="B76" s="10" t="s">
        <v>215</v>
      </c>
      <c r="C76" s="10" t="s">
        <v>216</v>
      </c>
      <c r="D76" s="11">
        <f>D77+D78</f>
        <v>0</v>
      </c>
      <c r="E76" s="11">
        <f>E77+E78</f>
        <v>0</v>
      </c>
      <c r="F76" s="11">
        <f>G76+H76</f>
        <v>629039</v>
      </c>
      <c r="G76" s="11">
        <f>G77+G78</f>
        <v>0</v>
      </c>
      <c r="H76" s="11">
        <f>H77+H78</f>
        <v>629039</v>
      </c>
      <c r="I76" s="11">
        <f>I77+I78</f>
        <v>629039</v>
      </c>
      <c r="J76" s="11">
        <f>J77+J78</f>
        <v>0</v>
      </c>
      <c r="K76" s="11">
        <f>F76-I76-J76</f>
        <v>0</v>
      </c>
    </row>
    <row r="77" spans="1:11" s="6" customFormat="1" x14ac:dyDescent="0.25">
      <c r="A77" s="10" t="s">
        <v>217</v>
      </c>
      <c r="B77" s="10" t="s">
        <v>218</v>
      </c>
      <c r="C77" s="10" t="s">
        <v>219</v>
      </c>
      <c r="D77" s="11">
        <v>0</v>
      </c>
      <c r="E77" s="11">
        <v>0</v>
      </c>
      <c r="F77" s="11">
        <f>G77+H77</f>
        <v>528604</v>
      </c>
      <c r="G77" s="11">
        <v>0</v>
      </c>
      <c r="H77" s="11">
        <v>528604</v>
      </c>
      <c r="I77" s="11">
        <v>528604</v>
      </c>
      <c r="J77" s="11">
        <v>0</v>
      </c>
      <c r="K77" s="11">
        <f>F77-I77-J77</f>
        <v>0</v>
      </c>
    </row>
    <row r="78" spans="1:11" s="6" customFormat="1" x14ac:dyDescent="0.25">
      <c r="A78" s="10" t="s">
        <v>220</v>
      </c>
      <c r="B78" s="10" t="s">
        <v>221</v>
      </c>
      <c r="C78" s="10" t="s">
        <v>222</v>
      </c>
      <c r="D78" s="11">
        <v>0</v>
      </c>
      <c r="E78" s="11">
        <v>0</v>
      </c>
      <c r="F78" s="11">
        <f>G78+H78</f>
        <v>100435</v>
      </c>
      <c r="G78" s="11">
        <v>0</v>
      </c>
      <c r="H78" s="11">
        <v>100435</v>
      </c>
      <c r="I78" s="11">
        <v>100435</v>
      </c>
      <c r="J78" s="11">
        <v>0</v>
      </c>
      <c r="K78" s="11">
        <f>F78-I78-J78</f>
        <v>0</v>
      </c>
    </row>
    <row r="79" spans="1:11" s="6" customFormat="1" ht="33" x14ac:dyDescent="0.25">
      <c r="A79" s="10" t="s">
        <v>223</v>
      </c>
      <c r="B79" s="10" t="s">
        <v>224</v>
      </c>
      <c r="C79" s="10" t="s">
        <v>225</v>
      </c>
      <c r="D79" s="11">
        <f>+D80</f>
        <v>154500</v>
      </c>
      <c r="E79" s="11">
        <f>+E80</f>
        <v>557706</v>
      </c>
      <c r="F79" s="11">
        <f>G79+H79</f>
        <v>786239</v>
      </c>
      <c r="G79" s="11">
        <f>+G80</f>
        <v>0</v>
      </c>
      <c r="H79" s="11">
        <f>+H80</f>
        <v>786239</v>
      </c>
      <c r="I79" s="11">
        <f>+I80</f>
        <v>649925</v>
      </c>
      <c r="J79" s="11">
        <f>+J80</f>
        <v>0</v>
      </c>
      <c r="K79" s="11">
        <f>F79-I79-J79</f>
        <v>136314</v>
      </c>
    </row>
    <row r="80" spans="1:11" s="6" customFormat="1" ht="33" x14ac:dyDescent="0.25">
      <c r="A80" s="10" t="s">
        <v>226</v>
      </c>
      <c r="B80" s="10" t="s">
        <v>227</v>
      </c>
      <c r="C80" s="10" t="s">
        <v>228</v>
      </c>
      <c r="D80" s="11">
        <f>D81</f>
        <v>154500</v>
      </c>
      <c r="E80" s="11">
        <f>E81</f>
        <v>557706</v>
      </c>
      <c r="F80" s="11">
        <f>G80+H80</f>
        <v>786239</v>
      </c>
      <c r="G80" s="11">
        <f>G81</f>
        <v>0</v>
      </c>
      <c r="H80" s="11">
        <f>H81</f>
        <v>786239</v>
      </c>
      <c r="I80" s="11">
        <f>I81</f>
        <v>649925</v>
      </c>
      <c r="J80" s="11">
        <f>J81</f>
        <v>0</v>
      </c>
      <c r="K80" s="11">
        <f>F80-I80-J80</f>
        <v>136314</v>
      </c>
    </row>
    <row r="81" spans="1:12" s="6" customFormat="1" ht="22.5" x14ac:dyDescent="0.25">
      <c r="A81" s="10" t="s">
        <v>229</v>
      </c>
      <c r="B81" s="10" t="s">
        <v>230</v>
      </c>
      <c r="C81" s="10" t="s">
        <v>231</v>
      </c>
      <c r="D81" s="11">
        <v>154500</v>
      </c>
      <c r="E81" s="11">
        <v>557706</v>
      </c>
      <c r="F81" s="11">
        <f>G81+H81</f>
        <v>786239</v>
      </c>
      <c r="G81" s="11">
        <v>0</v>
      </c>
      <c r="H81" s="11">
        <v>786239</v>
      </c>
      <c r="I81" s="11">
        <v>649925</v>
      </c>
      <c r="J81" s="11">
        <v>0</v>
      </c>
      <c r="K81" s="11">
        <f>F81-I81-J81</f>
        <v>136314</v>
      </c>
    </row>
    <row r="82" spans="1:12" s="6" customFormat="1" x14ac:dyDescent="0.25">
      <c r="A82" s="8"/>
      <c r="B82" s="8"/>
      <c r="C82" s="8"/>
      <c r="D82" s="9"/>
      <c r="E82" s="9"/>
      <c r="F82" s="9"/>
      <c r="G82" s="9"/>
      <c r="H82" s="9"/>
      <c r="I82" s="9"/>
      <c r="J82" s="9"/>
      <c r="K82" s="9"/>
    </row>
    <row r="83" spans="1:12" x14ac:dyDescent="0.25">
      <c r="A83" s="13" t="s">
        <v>232</v>
      </c>
      <c r="B83" s="13"/>
      <c r="C83" s="13"/>
      <c r="D83" s="13"/>
      <c r="E83" s="13" t="s">
        <v>234</v>
      </c>
      <c r="F83" s="13"/>
      <c r="G83" s="13"/>
      <c r="H83" s="13"/>
      <c r="I83" s="13" t="s">
        <v>235</v>
      </c>
      <c r="J83" s="13"/>
      <c r="K83" s="13"/>
      <c r="L83" s="13"/>
    </row>
    <row r="84" spans="1:12" x14ac:dyDescent="0.25">
      <c r="A84" s="3" t="s">
        <v>233</v>
      </c>
      <c r="B84" s="3"/>
      <c r="C84" s="3"/>
      <c r="D84" s="3"/>
      <c r="E84" s="3" t="s">
        <v>234</v>
      </c>
      <c r="F84" s="3"/>
      <c r="G84" s="3"/>
      <c r="H84" s="3"/>
      <c r="I84" s="3"/>
      <c r="J84" s="3"/>
      <c r="K84" s="3"/>
      <c r="L84" s="3"/>
    </row>
    <row r="165" spans="1:20" x14ac:dyDescent="0.25">
      <c r="A165" s="12"/>
      <c r="B165" s="12"/>
      <c r="C165" s="12"/>
      <c r="D165" s="12"/>
      <c r="I165" s="12"/>
      <c r="J165" s="12"/>
      <c r="K165" s="12"/>
      <c r="L165" s="12"/>
      <c r="Q165" s="12"/>
      <c r="R165" s="12"/>
      <c r="S165" s="12"/>
      <c r="T165" s="12"/>
    </row>
  </sheetData>
  <mergeCells count="22">
    <mergeCell ref="A83:D83"/>
    <mergeCell ref="A84:D84"/>
    <mergeCell ref="E83:H83"/>
    <mergeCell ref="E84:H84"/>
    <mergeCell ref="I83:L83"/>
    <mergeCell ref="I84:L84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CACAA-A976-450E-B21A-2CC3B3C31DE0}">
  <dimension ref="A1:T129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236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237</v>
      </c>
      <c r="C11" s="10" t="s">
        <v>21</v>
      </c>
      <c r="D11" s="11">
        <f>D12+D57</f>
        <v>9352000</v>
      </c>
      <c r="E11" s="11">
        <f>E12+E57</f>
        <v>13029106</v>
      </c>
      <c r="F11" s="11">
        <f>G11+H11</f>
        <v>12719093</v>
      </c>
      <c r="G11" s="11">
        <f>G12+G57</f>
        <v>1478518</v>
      </c>
      <c r="H11" s="11">
        <f>H12+H57</f>
        <v>11240575</v>
      </c>
      <c r="I11" s="11">
        <f>I12+I57</f>
        <v>11109142</v>
      </c>
      <c r="J11" s="11">
        <f>J12+J57</f>
        <v>601</v>
      </c>
      <c r="K11" s="11">
        <f>F11-I11-J11</f>
        <v>1609350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D13+D43</f>
        <v>9003000</v>
      </c>
      <c r="E12" s="11">
        <f>E13+E43</f>
        <v>10227446</v>
      </c>
      <c r="F12" s="11">
        <f>G12+H12</f>
        <v>10497922</v>
      </c>
      <c r="G12" s="11">
        <f>G13+G43</f>
        <v>1478518</v>
      </c>
      <c r="H12" s="11">
        <f>H13+H43</f>
        <v>9019404</v>
      </c>
      <c r="I12" s="11">
        <f>I13+I43</f>
        <v>8887971</v>
      </c>
      <c r="J12" s="11">
        <f>J13+J43</f>
        <v>601</v>
      </c>
      <c r="K12" s="11">
        <f>F12-I12-J12</f>
        <v>1609350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D14+D22+D33</f>
        <v>8497000</v>
      </c>
      <c r="E13" s="11">
        <f>E14+E22+E33</f>
        <v>11751829</v>
      </c>
      <c r="F13" s="11">
        <f>G13+H13</f>
        <v>11724032</v>
      </c>
      <c r="G13" s="11">
        <f>G14+G22+G33</f>
        <v>681154</v>
      </c>
      <c r="H13" s="11">
        <f>H14+H22+H33</f>
        <v>11042878</v>
      </c>
      <c r="I13" s="11">
        <f>I14+I22+I33</f>
        <v>10993861</v>
      </c>
      <c r="J13" s="11">
        <f>J14+J22+J33</f>
        <v>0</v>
      </c>
      <c r="K13" s="11">
        <f>F13-I13-J13</f>
        <v>730171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1450000</v>
      </c>
      <c r="E14" s="11">
        <f>+E15</f>
        <v>1496000</v>
      </c>
      <c r="F14" s="11">
        <f>G14+H14</f>
        <v>1373601</v>
      </c>
      <c r="G14" s="11">
        <f>+G15</f>
        <v>0</v>
      </c>
      <c r="H14" s="11">
        <f>+H15</f>
        <v>1373601</v>
      </c>
      <c r="I14" s="11">
        <f>+I15</f>
        <v>1373601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238</v>
      </c>
      <c r="B15" s="10" t="s">
        <v>35</v>
      </c>
      <c r="C15" s="10" t="s">
        <v>36</v>
      </c>
      <c r="D15" s="11">
        <f>D16+D18</f>
        <v>1450000</v>
      </c>
      <c r="E15" s="11">
        <f>E16+E18</f>
        <v>1496000</v>
      </c>
      <c r="F15" s="11">
        <f>G15+H15</f>
        <v>1373601</v>
      </c>
      <c r="G15" s="11">
        <f>G16+G18</f>
        <v>0</v>
      </c>
      <c r="H15" s="11">
        <f>H16+H18</f>
        <v>1373601</v>
      </c>
      <c r="I15" s="11">
        <f>I16+I18</f>
        <v>1373601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0</v>
      </c>
      <c r="E16" s="11">
        <f>+E17</f>
        <v>0</v>
      </c>
      <c r="F16" s="11">
        <f>G16+H16</f>
        <v>58051</v>
      </c>
      <c r="G16" s="11">
        <f>+G17</f>
        <v>0</v>
      </c>
      <c r="H16" s="11">
        <f>+H17</f>
        <v>58051</v>
      </c>
      <c r="I16" s="11">
        <f>+I17</f>
        <v>58051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239</v>
      </c>
      <c r="B17" s="10" t="s">
        <v>41</v>
      </c>
      <c r="C17" s="10" t="s">
        <v>42</v>
      </c>
      <c r="D17" s="11">
        <v>0</v>
      </c>
      <c r="E17" s="11">
        <v>0</v>
      </c>
      <c r="F17" s="11">
        <f>G17+H17</f>
        <v>58051</v>
      </c>
      <c r="G17" s="11">
        <v>0</v>
      </c>
      <c r="H17" s="11">
        <v>58051</v>
      </c>
      <c r="I17" s="11">
        <v>58051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D19+D20+D21</f>
        <v>1450000</v>
      </c>
      <c r="E18" s="11">
        <f>E19+E20+E21</f>
        <v>1496000</v>
      </c>
      <c r="F18" s="11">
        <f>G18+H18</f>
        <v>1315550</v>
      </c>
      <c r="G18" s="11">
        <f>G19+G20+G21</f>
        <v>0</v>
      </c>
      <c r="H18" s="11">
        <f>H19+H20+H21</f>
        <v>1315550</v>
      </c>
      <c r="I18" s="11">
        <f>I19+I20+I21</f>
        <v>1315550</v>
      </c>
      <c r="J18" s="11">
        <f>J19+J20+J21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620000</v>
      </c>
      <c r="E19" s="11">
        <v>620000</v>
      </c>
      <c r="F19" s="11">
        <f>G19+H19</f>
        <v>440109</v>
      </c>
      <c r="G19" s="11">
        <v>0</v>
      </c>
      <c r="H19" s="11">
        <v>440109</v>
      </c>
      <c r="I19" s="11">
        <v>440109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255000</v>
      </c>
      <c r="E20" s="11">
        <v>301000</v>
      </c>
      <c r="F20" s="11">
        <f>G20+H20</f>
        <v>300441</v>
      </c>
      <c r="G20" s="11">
        <v>0</v>
      </c>
      <c r="H20" s="11">
        <v>300441</v>
      </c>
      <c r="I20" s="11">
        <v>300441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53</v>
      </c>
      <c r="C21" s="10" t="s">
        <v>54</v>
      </c>
      <c r="D21" s="11">
        <v>575000</v>
      </c>
      <c r="E21" s="11">
        <v>575000</v>
      </c>
      <c r="F21" s="11">
        <f>G21+H21</f>
        <v>575000</v>
      </c>
      <c r="G21" s="11">
        <v>0</v>
      </c>
      <c r="H21" s="11">
        <v>575000</v>
      </c>
      <c r="I21" s="11">
        <v>575000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240</v>
      </c>
      <c r="B22" s="10" t="s">
        <v>56</v>
      </c>
      <c r="C22" s="10" t="s">
        <v>57</v>
      </c>
      <c r="D22" s="11">
        <f>D23</f>
        <v>922000</v>
      </c>
      <c r="E22" s="11">
        <f>E23</f>
        <v>922000</v>
      </c>
      <c r="F22" s="11">
        <f>G22+H22</f>
        <v>939393</v>
      </c>
      <c r="G22" s="11">
        <f>G23</f>
        <v>518310</v>
      </c>
      <c r="H22" s="11">
        <f>H23</f>
        <v>421083</v>
      </c>
      <c r="I22" s="11">
        <f>I23</f>
        <v>441436</v>
      </c>
      <c r="J22" s="11">
        <f>J23</f>
        <v>0</v>
      </c>
      <c r="K22" s="11">
        <f>F22-I22-J22</f>
        <v>497957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D24+D27+D31+D32</f>
        <v>922000</v>
      </c>
      <c r="E23" s="11">
        <f>E24+E27+E31+E32</f>
        <v>922000</v>
      </c>
      <c r="F23" s="11">
        <f>G23+H23</f>
        <v>939393</v>
      </c>
      <c r="G23" s="11">
        <f>G24+G27+G31+G32</f>
        <v>518310</v>
      </c>
      <c r="H23" s="11">
        <f>H24+H27+H31+H32</f>
        <v>421083</v>
      </c>
      <c r="I23" s="11">
        <f>I24+I27+I31+I32</f>
        <v>441436</v>
      </c>
      <c r="J23" s="11">
        <f>J24+J27+J31+J32</f>
        <v>0</v>
      </c>
      <c r="K23" s="11">
        <f>F23-I23-J23</f>
        <v>497957</v>
      </c>
    </row>
    <row r="24" spans="1:11" s="6" customFormat="1" ht="22.5" x14ac:dyDescent="0.25">
      <c r="A24" s="10" t="s">
        <v>58</v>
      </c>
      <c r="B24" s="10" t="s">
        <v>62</v>
      </c>
      <c r="C24" s="10" t="s">
        <v>63</v>
      </c>
      <c r="D24" s="11">
        <f>D25+D26</f>
        <v>520000</v>
      </c>
      <c r="E24" s="11">
        <f>E25+E26</f>
        <v>520000</v>
      </c>
      <c r="F24" s="11">
        <f>G24+H24</f>
        <v>156930</v>
      </c>
      <c r="G24" s="11">
        <f>G25+G26</f>
        <v>53475</v>
      </c>
      <c r="H24" s="11">
        <f>H25+H26</f>
        <v>103455</v>
      </c>
      <c r="I24" s="11">
        <f>I25+I26</f>
        <v>101620</v>
      </c>
      <c r="J24" s="11">
        <f>J25+J26</f>
        <v>0</v>
      </c>
      <c r="K24" s="11">
        <f>F24-I24-J24</f>
        <v>55310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80000</v>
      </c>
      <c r="E25" s="11">
        <v>80000</v>
      </c>
      <c r="F25" s="11">
        <f>G25+H25</f>
        <v>100153</v>
      </c>
      <c r="G25" s="11">
        <v>53079</v>
      </c>
      <c r="H25" s="11">
        <v>47074</v>
      </c>
      <c r="I25" s="11">
        <v>45537</v>
      </c>
      <c r="J25" s="11">
        <v>0</v>
      </c>
      <c r="K25" s="11">
        <f>F25-I25-J25</f>
        <v>54616</v>
      </c>
    </row>
    <row r="26" spans="1:11" s="6" customFormat="1" x14ac:dyDescent="0.25">
      <c r="A26" s="10" t="s">
        <v>64</v>
      </c>
      <c r="B26" s="10" t="s">
        <v>68</v>
      </c>
      <c r="C26" s="10" t="s">
        <v>69</v>
      </c>
      <c r="D26" s="11">
        <v>440000</v>
      </c>
      <c r="E26" s="11">
        <v>440000</v>
      </c>
      <c r="F26" s="11">
        <f>G26+H26</f>
        <v>56777</v>
      </c>
      <c r="G26" s="11">
        <v>396</v>
      </c>
      <c r="H26" s="11">
        <v>56381</v>
      </c>
      <c r="I26" s="11">
        <v>56083</v>
      </c>
      <c r="J26" s="11">
        <v>0</v>
      </c>
      <c r="K26" s="11">
        <f>F26-I26-J26</f>
        <v>694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f>D28+D29+D30</f>
        <v>392000</v>
      </c>
      <c r="E27" s="11">
        <f>E28+E29+E30</f>
        <v>392000</v>
      </c>
      <c r="F27" s="11">
        <f>G27+H27</f>
        <v>745158</v>
      </c>
      <c r="G27" s="11">
        <f>G28+G29+G30</f>
        <v>453233</v>
      </c>
      <c r="H27" s="11">
        <f>H28+H29+H30</f>
        <v>291925</v>
      </c>
      <c r="I27" s="11">
        <f>I28+I29+I30</f>
        <v>312056</v>
      </c>
      <c r="J27" s="11">
        <f>J28+J29+J30</f>
        <v>0</v>
      </c>
      <c r="K27" s="11">
        <f>F27-I27-J27</f>
        <v>433102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90000</v>
      </c>
      <c r="E28" s="11">
        <v>90000</v>
      </c>
      <c r="F28" s="11">
        <f>G28+H28</f>
        <v>157967</v>
      </c>
      <c r="G28" s="11">
        <v>102037</v>
      </c>
      <c r="H28" s="11">
        <v>55930</v>
      </c>
      <c r="I28" s="11">
        <v>73982</v>
      </c>
      <c r="J28" s="11">
        <v>0</v>
      </c>
      <c r="K28" s="11">
        <f>F28-I28-J28</f>
        <v>83985</v>
      </c>
    </row>
    <row r="29" spans="1:11" s="6" customFormat="1" ht="22.5" x14ac:dyDescent="0.25">
      <c r="A29" s="10" t="s">
        <v>73</v>
      </c>
      <c r="B29" s="10" t="s">
        <v>77</v>
      </c>
      <c r="C29" s="10" t="s">
        <v>78</v>
      </c>
      <c r="D29" s="11">
        <v>2000</v>
      </c>
      <c r="E29" s="11">
        <v>2000</v>
      </c>
      <c r="F29" s="11">
        <f>G29+H29</f>
        <v>11378</v>
      </c>
      <c r="G29" s="11">
        <v>113</v>
      </c>
      <c r="H29" s="11">
        <v>11265</v>
      </c>
      <c r="I29" s="11">
        <v>11193</v>
      </c>
      <c r="J29" s="11">
        <v>0</v>
      </c>
      <c r="K29" s="11">
        <f>F29-I29-J29</f>
        <v>185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300000</v>
      </c>
      <c r="E30" s="11">
        <v>300000</v>
      </c>
      <c r="F30" s="11">
        <f>G30+H30</f>
        <v>575813</v>
      </c>
      <c r="G30" s="11">
        <v>351083</v>
      </c>
      <c r="H30" s="11">
        <v>224730</v>
      </c>
      <c r="I30" s="11">
        <v>226881</v>
      </c>
      <c r="J30" s="11">
        <v>0</v>
      </c>
      <c r="K30" s="11">
        <f>F30-I30-J30</f>
        <v>348932</v>
      </c>
    </row>
    <row r="31" spans="1:11" s="6" customFormat="1" x14ac:dyDescent="0.25">
      <c r="A31" s="10" t="s">
        <v>79</v>
      </c>
      <c r="B31" s="10" t="s">
        <v>83</v>
      </c>
      <c r="C31" s="10" t="s">
        <v>84</v>
      </c>
      <c r="D31" s="11">
        <v>0</v>
      </c>
      <c r="E31" s="11">
        <v>0</v>
      </c>
      <c r="F31" s="11">
        <f>G31+H31</f>
        <v>15</v>
      </c>
      <c r="G31" s="11">
        <v>0</v>
      </c>
      <c r="H31" s="11">
        <v>15</v>
      </c>
      <c r="I31" s="11">
        <v>15</v>
      </c>
      <c r="J31" s="11">
        <v>0</v>
      </c>
      <c r="K31" s="11">
        <f>F31-I31-J31</f>
        <v>0</v>
      </c>
    </row>
    <row r="32" spans="1:11" s="6" customFormat="1" x14ac:dyDescent="0.25">
      <c r="A32" s="10" t="s">
        <v>82</v>
      </c>
      <c r="B32" s="10" t="s">
        <v>86</v>
      </c>
      <c r="C32" s="10" t="s">
        <v>87</v>
      </c>
      <c r="D32" s="11">
        <v>10000</v>
      </c>
      <c r="E32" s="11">
        <v>10000</v>
      </c>
      <c r="F32" s="11">
        <f>G32+H32</f>
        <v>37290</v>
      </c>
      <c r="G32" s="11">
        <v>11602</v>
      </c>
      <c r="H32" s="11">
        <v>25688</v>
      </c>
      <c r="I32" s="11">
        <v>27745</v>
      </c>
      <c r="J32" s="11">
        <v>0</v>
      </c>
      <c r="K32" s="11">
        <f>F32-I32-J32</f>
        <v>9545</v>
      </c>
    </row>
    <row r="33" spans="1:11" s="6" customFormat="1" ht="22.5" x14ac:dyDescent="0.25">
      <c r="A33" s="10" t="s">
        <v>85</v>
      </c>
      <c r="B33" s="10" t="s">
        <v>89</v>
      </c>
      <c r="C33" s="10" t="s">
        <v>90</v>
      </c>
      <c r="D33" s="11">
        <f>D34+D38</f>
        <v>6125000</v>
      </c>
      <c r="E33" s="11">
        <f>E34+E38</f>
        <v>9333829</v>
      </c>
      <c r="F33" s="11">
        <f>G33+H33</f>
        <v>9411038</v>
      </c>
      <c r="G33" s="11">
        <f>G34+G38</f>
        <v>162844</v>
      </c>
      <c r="H33" s="11">
        <f>H34+H38</f>
        <v>9248194</v>
      </c>
      <c r="I33" s="11">
        <f>I34+I38</f>
        <v>9178824</v>
      </c>
      <c r="J33" s="11">
        <f>J34+J38</f>
        <v>0</v>
      </c>
      <c r="K33" s="11">
        <f>F33-I33-J33</f>
        <v>232214</v>
      </c>
    </row>
    <row r="34" spans="1:11" s="6" customFormat="1" ht="22.5" x14ac:dyDescent="0.25">
      <c r="A34" s="10" t="s">
        <v>88</v>
      </c>
      <c r="B34" s="10" t="s">
        <v>92</v>
      </c>
      <c r="C34" s="10" t="s">
        <v>93</v>
      </c>
      <c r="D34" s="11">
        <f>+D35+D36+D37</f>
        <v>5899000</v>
      </c>
      <c r="E34" s="11">
        <f>+E35+E36+E37</f>
        <v>9107829</v>
      </c>
      <c r="F34" s="11">
        <f>G34+H34</f>
        <v>9107830</v>
      </c>
      <c r="G34" s="11">
        <f>+G35+G36+G37</f>
        <v>0</v>
      </c>
      <c r="H34" s="11">
        <f>+H35+H36+H37</f>
        <v>9107830</v>
      </c>
      <c r="I34" s="11">
        <f>+I35+I36+I37</f>
        <v>9107830</v>
      </c>
      <c r="J34" s="11">
        <f>+J35+J36+J37</f>
        <v>0</v>
      </c>
      <c r="K34" s="11">
        <f>F34-I34-J34</f>
        <v>0</v>
      </c>
    </row>
    <row r="35" spans="1:11" s="6" customFormat="1" ht="43.5" x14ac:dyDescent="0.25">
      <c r="A35" s="10" t="s">
        <v>241</v>
      </c>
      <c r="B35" s="10" t="s">
        <v>95</v>
      </c>
      <c r="C35" s="10" t="s">
        <v>96</v>
      </c>
      <c r="D35" s="11">
        <v>3137000</v>
      </c>
      <c r="E35" s="11">
        <v>4583000</v>
      </c>
      <c r="F35" s="11">
        <f>G35+H35</f>
        <v>4583000</v>
      </c>
      <c r="G35" s="11">
        <v>0</v>
      </c>
      <c r="H35" s="11">
        <v>4583000</v>
      </c>
      <c r="I35" s="11">
        <v>4583000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242</v>
      </c>
      <c r="B36" s="10" t="s">
        <v>98</v>
      </c>
      <c r="C36" s="10" t="s">
        <v>99</v>
      </c>
      <c r="D36" s="11">
        <v>450000</v>
      </c>
      <c r="E36" s="11">
        <v>450000</v>
      </c>
      <c r="F36" s="11">
        <f>G36+H36</f>
        <v>450000</v>
      </c>
      <c r="G36" s="11">
        <v>0</v>
      </c>
      <c r="H36" s="11">
        <v>450000</v>
      </c>
      <c r="I36" s="11">
        <v>450000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97</v>
      </c>
      <c r="B37" s="10" t="s">
        <v>101</v>
      </c>
      <c r="C37" s="10" t="s">
        <v>102</v>
      </c>
      <c r="D37" s="11">
        <v>2312000</v>
      </c>
      <c r="E37" s="11">
        <v>4074829</v>
      </c>
      <c r="F37" s="11">
        <f>G37+H37</f>
        <v>4074830</v>
      </c>
      <c r="G37" s="11">
        <v>0</v>
      </c>
      <c r="H37" s="11">
        <v>4074830</v>
      </c>
      <c r="I37" s="11">
        <v>4074830</v>
      </c>
      <c r="J37" s="11">
        <v>0</v>
      </c>
      <c r="K37" s="11">
        <f>F37-I37-J37</f>
        <v>0</v>
      </c>
    </row>
    <row r="38" spans="1:11" s="6" customFormat="1" ht="33" x14ac:dyDescent="0.25">
      <c r="A38" s="10" t="s">
        <v>243</v>
      </c>
      <c r="B38" s="10" t="s">
        <v>104</v>
      </c>
      <c r="C38" s="10" t="s">
        <v>105</v>
      </c>
      <c r="D38" s="11">
        <f>D39+D42</f>
        <v>226000</v>
      </c>
      <c r="E38" s="11">
        <f>E39+E42</f>
        <v>226000</v>
      </c>
      <c r="F38" s="11">
        <f>G38+H38</f>
        <v>303208</v>
      </c>
      <c r="G38" s="11">
        <f>G39+G42</f>
        <v>162844</v>
      </c>
      <c r="H38" s="11">
        <f>H39+H42</f>
        <v>140364</v>
      </c>
      <c r="I38" s="11">
        <f>I39+I42</f>
        <v>70994</v>
      </c>
      <c r="J38" s="11">
        <f>J39+J42</f>
        <v>0</v>
      </c>
      <c r="K38" s="11">
        <f>F38-I38-J38</f>
        <v>232214</v>
      </c>
    </row>
    <row r="39" spans="1:11" s="6" customFormat="1" ht="22.5" x14ac:dyDescent="0.25">
      <c r="A39" s="10" t="s">
        <v>244</v>
      </c>
      <c r="B39" s="10" t="s">
        <v>107</v>
      </c>
      <c r="C39" s="10" t="s">
        <v>108</v>
      </c>
      <c r="D39" s="11">
        <f>D40+D41</f>
        <v>226000</v>
      </c>
      <c r="E39" s="11">
        <f>E40+E41</f>
        <v>226000</v>
      </c>
      <c r="F39" s="11">
        <f>G39+H39</f>
        <v>302359</v>
      </c>
      <c r="G39" s="11">
        <f>G40+G41</f>
        <v>162844</v>
      </c>
      <c r="H39" s="11">
        <f>H40+H41</f>
        <v>139515</v>
      </c>
      <c r="I39" s="11">
        <f>I40+I41</f>
        <v>70145</v>
      </c>
      <c r="J39" s="11">
        <f>J40+J41</f>
        <v>0</v>
      </c>
      <c r="K39" s="11">
        <f>F39-I39-J39</f>
        <v>232214</v>
      </c>
    </row>
    <row r="40" spans="1:11" s="6" customFormat="1" ht="22.5" x14ac:dyDescent="0.25">
      <c r="A40" s="10" t="s">
        <v>103</v>
      </c>
      <c r="B40" s="10" t="s">
        <v>110</v>
      </c>
      <c r="C40" s="10" t="s">
        <v>111</v>
      </c>
      <c r="D40" s="11">
        <v>220000</v>
      </c>
      <c r="E40" s="11">
        <v>220000</v>
      </c>
      <c r="F40" s="11">
        <f>G40+H40</f>
        <v>302359</v>
      </c>
      <c r="G40" s="11">
        <v>162844</v>
      </c>
      <c r="H40" s="11">
        <v>139515</v>
      </c>
      <c r="I40" s="11">
        <v>70145</v>
      </c>
      <c r="J40" s="11">
        <v>0</v>
      </c>
      <c r="K40" s="11">
        <f>F40-I40-J40</f>
        <v>232214</v>
      </c>
    </row>
    <row r="41" spans="1:11" s="6" customFormat="1" ht="22.5" x14ac:dyDescent="0.25">
      <c r="A41" s="10" t="s">
        <v>106</v>
      </c>
      <c r="B41" s="10" t="s">
        <v>113</v>
      </c>
      <c r="C41" s="10" t="s">
        <v>114</v>
      </c>
      <c r="D41" s="11">
        <v>6000</v>
      </c>
      <c r="E41" s="11">
        <v>6000</v>
      </c>
      <c r="F41" s="11">
        <f>G41+H41</f>
        <v>0</v>
      </c>
      <c r="G41" s="11">
        <v>0</v>
      </c>
      <c r="H41" s="11">
        <v>0</v>
      </c>
      <c r="I41" s="11">
        <v>0</v>
      </c>
      <c r="J41" s="11">
        <v>0</v>
      </c>
      <c r="K41" s="11">
        <f>F41-I41-J41</f>
        <v>0</v>
      </c>
    </row>
    <row r="42" spans="1:11" s="6" customFormat="1" ht="22.5" x14ac:dyDescent="0.25">
      <c r="A42" s="10" t="s">
        <v>109</v>
      </c>
      <c r="B42" s="10" t="s">
        <v>116</v>
      </c>
      <c r="C42" s="10" t="s">
        <v>117</v>
      </c>
      <c r="D42" s="11">
        <v>0</v>
      </c>
      <c r="E42" s="11">
        <v>0</v>
      </c>
      <c r="F42" s="11">
        <f>G42+H42</f>
        <v>849</v>
      </c>
      <c r="G42" s="11">
        <v>0</v>
      </c>
      <c r="H42" s="11">
        <v>849</v>
      </c>
      <c r="I42" s="11">
        <v>849</v>
      </c>
      <c r="J42" s="11">
        <v>0</v>
      </c>
      <c r="K42" s="11">
        <f>F42-I42-J42</f>
        <v>0</v>
      </c>
    </row>
    <row r="43" spans="1:11" s="6" customFormat="1" x14ac:dyDescent="0.25">
      <c r="A43" s="10" t="s">
        <v>245</v>
      </c>
      <c r="B43" s="10" t="s">
        <v>119</v>
      </c>
      <c r="C43" s="10" t="s">
        <v>120</v>
      </c>
      <c r="D43" s="11">
        <f>D44+D48</f>
        <v>506000</v>
      </c>
      <c r="E43" s="11">
        <f>E44+E48</f>
        <v>-1524383</v>
      </c>
      <c r="F43" s="11">
        <f>G43+H43</f>
        <v>-1226110</v>
      </c>
      <c r="G43" s="11">
        <f>G44+G48</f>
        <v>797364</v>
      </c>
      <c r="H43" s="11">
        <f>H44+H48</f>
        <v>-2023474</v>
      </c>
      <c r="I43" s="11">
        <f>I44+I48</f>
        <v>-2105890</v>
      </c>
      <c r="J43" s="11">
        <f>J44+J48</f>
        <v>601</v>
      </c>
      <c r="K43" s="11">
        <f>F43-I43-J43</f>
        <v>879179</v>
      </c>
    </row>
    <row r="44" spans="1:11" s="6" customFormat="1" ht="22.5" x14ac:dyDescent="0.25">
      <c r="A44" s="10" t="s">
        <v>246</v>
      </c>
      <c r="B44" s="10" t="s">
        <v>122</v>
      </c>
      <c r="C44" s="10" t="s">
        <v>123</v>
      </c>
      <c r="D44" s="11">
        <f>D45</f>
        <v>220000</v>
      </c>
      <c r="E44" s="11">
        <f>E45</f>
        <v>220000</v>
      </c>
      <c r="F44" s="11">
        <f>G44+H44</f>
        <v>135621</v>
      </c>
      <c r="G44" s="11">
        <f>G45</f>
        <v>108101</v>
      </c>
      <c r="H44" s="11">
        <f>H45</f>
        <v>27520</v>
      </c>
      <c r="I44" s="11">
        <f>I45</f>
        <v>56729</v>
      </c>
      <c r="J44" s="11">
        <f>J45</f>
        <v>0</v>
      </c>
      <c r="K44" s="11">
        <f>F44-I44-J44</f>
        <v>78892</v>
      </c>
    </row>
    <row r="45" spans="1:11" s="6" customFormat="1" ht="22.5" x14ac:dyDescent="0.25">
      <c r="A45" s="10" t="s">
        <v>118</v>
      </c>
      <c r="B45" s="10" t="s">
        <v>125</v>
      </c>
      <c r="C45" s="10" t="s">
        <v>126</v>
      </c>
      <c r="D45" s="11">
        <f>+D46</f>
        <v>220000</v>
      </c>
      <c r="E45" s="11">
        <f>+E46</f>
        <v>220000</v>
      </c>
      <c r="F45" s="11">
        <f>G45+H45</f>
        <v>135621</v>
      </c>
      <c r="G45" s="11">
        <f>+G46</f>
        <v>108101</v>
      </c>
      <c r="H45" s="11">
        <f>+H46</f>
        <v>27520</v>
      </c>
      <c r="I45" s="11">
        <f>+I46</f>
        <v>56729</v>
      </c>
      <c r="J45" s="11">
        <f>+J46</f>
        <v>0</v>
      </c>
      <c r="K45" s="11">
        <f>F45-I45-J45</f>
        <v>78892</v>
      </c>
    </row>
    <row r="46" spans="1:11" s="6" customFormat="1" x14ac:dyDescent="0.25">
      <c r="A46" s="10" t="s">
        <v>247</v>
      </c>
      <c r="B46" s="10" t="s">
        <v>128</v>
      </c>
      <c r="C46" s="10" t="s">
        <v>129</v>
      </c>
      <c r="D46" s="11">
        <f>+D47</f>
        <v>220000</v>
      </c>
      <c r="E46" s="11">
        <f>+E47</f>
        <v>220000</v>
      </c>
      <c r="F46" s="11">
        <f>G46+H46</f>
        <v>135621</v>
      </c>
      <c r="G46" s="11">
        <f>+G47</f>
        <v>108101</v>
      </c>
      <c r="H46" s="11">
        <f>+H47</f>
        <v>27520</v>
      </c>
      <c r="I46" s="11">
        <f>+I47</f>
        <v>56729</v>
      </c>
      <c r="J46" s="11">
        <f>+J47</f>
        <v>0</v>
      </c>
      <c r="K46" s="11">
        <f>F46-I46-J46</f>
        <v>78892</v>
      </c>
    </row>
    <row r="47" spans="1:11" s="6" customFormat="1" ht="22.5" x14ac:dyDescent="0.25">
      <c r="A47" s="10" t="s">
        <v>248</v>
      </c>
      <c r="B47" s="10" t="s">
        <v>131</v>
      </c>
      <c r="C47" s="10" t="s">
        <v>132</v>
      </c>
      <c r="D47" s="11">
        <v>220000</v>
      </c>
      <c r="E47" s="11">
        <v>220000</v>
      </c>
      <c r="F47" s="11">
        <f>G47+H47</f>
        <v>135621</v>
      </c>
      <c r="G47" s="11">
        <v>108101</v>
      </c>
      <c r="H47" s="11">
        <v>27520</v>
      </c>
      <c r="I47" s="11">
        <v>56729</v>
      </c>
      <c r="J47" s="11">
        <v>0</v>
      </c>
      <c r="K47" s="11">
        <f>F47-I47-J47</f>
        <v>78892</v>
      </c>
    </row>
    <row r="48" spans="1:11" s="6" customFormat="1" ht="22.5" x14ac:dyDescent="0.25">
      <c r="A48" s="10" t="s">
        <v>249</v>
      </c>
      <c r="B48" s="10" t="s">
        <v>134</v>
      </c>
      <c r="C48" s="10" t="s">
        <v>135</v>
      </c>
      <c r="D48" s="11">
        <f>+D49+D52+D55</f>
        <v>286000</v>
      </c>
      <c r="E48" s="11">
        <f>+E49+E52+E55</f>
        <v>-1744383</v>
      </c>
      <c r="F48" s="11">
        <f>G48+H48</f>
        <v>-1361731</v>
      </c>
      <c r="G48" s="11">
        <f>+G49+G52+G55</f>
        <v>689263</v>
      </c>
      <c r="H48" s="11">
        <f>+H49+H52+H55</f>
        <v>-2050994</v>
      </c>
      <c r="I48" s="11">
        <f>+I49+I52+I55</f>
        <v>-2162619</v>
      </c>
      <c r="J48" s="11">
        <f>+J49+J52+J55</f>
        <v>601</v>
      </c>
      <c r="K48" s="11">
        <f>F48-I48-J48</f>
        <v>800287</v>
      </c>
    </row>
    <row r="49" spans="1:11" s="6" customFormat="1" ht="22.5" x14ac:dyDescent="0.25">
      <c r="A49" s="10" t="s">
        <v>250</v>
      </c>
      <c r="B49" s="10" t="s">
        <v>137</v>
      </c>
      <c r="C49" s="10" t="s">
        <v>138</v>
      </c>
      <c r="D49" s="11">
        <f>D50</f>
        <v>80000</v>
      </c>
      <c r="E49" s="11">
        <f>E50</f>
        <v>80000</v>
      </c>
      <c r="F49" s="11">
        <f>G49+H49</f>
        <v>826081</v>
      </c>
      <c r="G49" s="11">
        <f>G50</f>
        <v>574080</v>
      </c>
      <c r="H49" s="11">
        <f>H50</f>
        <v>252001</v>
      </c>
      <c r="I49" s="11">
        <f>I50</f>
        <v>142271</v>
      </c>
      <c r="J49" s="11">
        <f>J50</f>
        <v>0</v>
      </c>
      <c r="K49" s="11">
        <f>F49-I49-J49</f>
        <v>683810</v>
      </c>
    </row>
    <row r="50" spans="1:11" s="6" customFormat="1" ht="22.5" x14ac:dyDescent="0.25">
      <c r="A50" s="10" t="s">
        <v>251</v>
      </c>
      <c r="B50" s="10" t="s">
        <v>140</v>
      </c>
      <c r="C50" s="10" t="s">
        <v>141</v>
      </c>
      <c r="D50" s="11">
        <f>D51</f>
        <v>80000</v>
      </c>
      <c r="E50" s="11">
        <f>E51</f>
        <v>80000</v>
      </c>
      <c r="F50" s="11">
        <f>G50+H50</f>
        <v>826081</v>
      </c>
      <c r="G50" s="11">
        <f>G51</f>
        <v>574080</v>
      </c>
      <c r="H50" s="11">
        <f>H51</f>
        <v>252001</v>
      </c>
      <c r="I50" s="11">
        <f>I51</f>
        <v>142271</v>
      </c>
      <c r="J50" s="11">
        <f>J51</f>
        <v>0</v>
      </c>
      <c r="K50" s="11">
        <f>F50-I50-J50</f>
        <v>683810</v>
      </c>
    </row>
    <row r="51" spans="1:11" s="6" customFormat="1" ht="22.5" x14ac:dyDescent="0.25">
      <c r="A51" s="10" t="s">
        <v>136</v>
      </c>
      <c r="B51" s="10" t="s">
        <v>143</v>
      </c>
      <c r="C51" s="10" t="s">
        <v>144</v>
      </c>
      <c r="D51" s="11">
        <v>80000</v>
      </c>
      <c r="E51" s="11">
        <v>80000</v>
      </c>
      <c r="F51" s="11">
        <f>G51+H51</f>
        <v>826081</v>
      </c>
      <c r="G51" s="11">
        <v>574080</v>
      </c>
      <c r="H51" s="11">
        <v>252001</v>
      </c>
      <c r="I51" s="11">
        <v>142271</v>
      </c>
      <c r="J51" s="11">
        <v>0</v>
      </c>
      <c r="K51" s="11">
        <f>F51-I51-J51</f>
        <v>683810</v>
      </c>
    </row>
    <row r="52" spans="1:11" s="6" customFormat="1" ht="33" x14ac:dyDescent="0.25">
      <c r="A52" s="10" t="s">
        <v>252</v>
      </c>
      <c r="B52" s="10" t="s">
        <v>146</v>
      </c>
      <c r="C52" s="10" t="s">
        <v>147</v>
      </c>
      <c r="D52" s="11">
        <f>+D53+D54</f>
        <v>212000</v>
      </c>
      <c r="E52" s="11">
        <f>+E53+E54</f>
        <v>212000</v>
      </c>
      <c r="F52" s="11">
        <f>G52+H52</f>
        <v>331741</v>
      </c>
      <c r="G52" s="11">
        <f>+G53+G54</f>
        <v>115183</v>
      </c>
      <c r="H52" s="11">
        <f>+H53+H54</f>
        <v>216558</v>
      </c>
      <c r="I52" s="11">
        <f>+I53+I54</f>
        <v>214663</v>
      </c>
      <c r="J52" s="11">
        <f>+J53+J54</f>
        <v>601</v>
      </c>
      <c r="K52" s="11">
        <f>F52-I52-J52</f>
        <v>116477</v>
      </c>
    </row>
    <row r="53" spans="1:11" s="6" customFormat="1" x14ac:dyDescent="0.25">
      <c r="A53" s="10" t="s">
        <v>253</v>
      </c>
      <c r="B53" s="10" t="s">
        <v>149</v>
      </c>
      <c r="C53" s="10" t="s">
        <v>150</v>
      </c>
      <c r="D53" s="11">
        <v>212000</v>
      </c>
      <c r="E53" s="11">
        <v>212000</v>
      </c>
      <c r="F53" s="11">
        <f>G53+H53</f>
        <v>331140</v>
      </c>
      <c r="G53" s="11">
        <v>114582</v>
      </c>
      <c r="H53" s="11">
        <v>216558</v>
      </c>
      <c r="I53" s="11">
        <v>214663</v>
      </c>
      <c r="J53" s="11">
        <v>0</v>
      </c>
      <c r="K53" s="11">
        <f>F53-I53-J53</f>
        <v>116477</v>
      </c>
    </row>
    <row r="54" spans="1:11" s="6" customFormat="1" x14ac:dyDescent="0.25">
      <c r="A54" s="10" t="s">
        <v>254</v>
      </c>
      <c r="B54" s="10" t="s">
        <v>152</v>
      </c>
      <c r="C54" s="10" t="s">
        <v>153</v>
      </c>
      <c r="D54" s="11">
        <v>0</v>
      </c>
      <c r="E54" s="11">
        <v>0</v>
      </c>
      <c r="F54" s="11">
        <f>G54+H54</f>
        <v>601</v>
      </c>
      <c r="G54" s="11">
        <v>601</v>
      </c>
      <c r="H54" s="11">
        <v>0</v>
      </c>
      <c r="I54" s="11">
        <v>0</v>
      </c>
      <c r="J54" s="11">
        <v>601</v>
      </c>
      <c r="K54" s="11">
        <f>F54-I54-J54</f>
        <v>0</v>
      </c>
    </row>
    <row r="55" spans="1:11" s="6" customFormat="1" ht="22.5" x14ac:dyDescent="0.25">
      <c r="A55" s="10" t="s">
        <v>255</v>
      </c>
      <c r="B55" s="10" t="s">
        <v>256</v>
      </c>
      <c r="C55" s="10" t="s">
        <v>257</v>
      </c>
      <c r="D55" s="11">
        <f>+D56</f>
        <v>-6000</v>
      </c>
      <c r="E55" s="11">
        <f>+E56</f>
        <v>-2036383</v>
      </c>
      <c r="F55" s="11">
        <f>G55+H55</f>
        <v>-2519553</v>
      </c>
      <c r="G55" s="11">
        <f>+G56</f>
        <v>0</v>
      </c>
      <c r="H55" s="11">
        <f>+H56</f>
        <v>-2519553</v>
      </c>
      <c r="I55" s="11">
        <f>+I56</f>
        <v>-2519553</v>
      </c>
      <c r="J55" s="11">
        <f>+J56</f>
        <v>0</v>
      </c>
      <c r="K55" s="11">
        <f>F55-I55-J55</f>
        <v>0</v>
      </c>
    </row>
    <row r="56" spans="1:11" s="6" customFormat="1" ht="33" x14ac:dyDescent="0.25">
      <c r="A56" s="10" t="s">
        <v>258</v>
      </c>
      <c r="B56" s="10" t="s">
        <v>155</v>
      </c>
      <c r="C56" s="10" t="s">
        <v>156</v>
      </c>
      <c r="D56" s="11">
        <v>-6000</v>
      </c>
      <c r="E56" s="11">
        <v>-2036383</v>
      </c>
      <c r="F56" s="11">
        <f>G56+H56</f>
        <v>-2519553</v>
      </c>
      <c r="G56" s="11">
        <v>0</v>
      </c>
      <c r="H56" s="11">
        <v>-2519553</v>
      </c>
      <c r="I56" s="11">
        <v>-2519553</v>
      </c>
      <c r="J56" s="11">
        <v>0</v>
      </c>
      <c r="K56" s="11">
        <f>F56-I56-J56</f>
        <v>0</v>
      </c>
    </row>
    <row r="57" spans="1:11" s="6" customFormat="1" x14ac:dyDescent="0.25">
      <c r="A57" s="10" t="s">
        <v>259</v>
      </c>
      <c r="B57" s="10" t="s">
        <v>173</v>
      </c>
      <c r="C57" s="10" t="s">
        <v>174</v>
      </c>
      <c r="D57" s="11">
        <f>D58</f>
        <v>349000</v>
      </c>
      <c r="E57" s="11">
        <f>E58</f>
        <v>2801660</v>
      </c>
      <c r="F57" s="11">
        <f>G57+H57</f>
        <v>2221171</v>
      </c>
      <c r="G57" s="11">
        <f>G58</f>
        <v>0</v>
      </c>
      <c r="H57" s="11">
        <f>H58</f>
        <v>2221171</v>
      </c>
      <c r="I57" s="11">
        <f>I58</f>
        <v>2221171</v>
      </c>
      <c r="J57" s="11">
        <f>J58</f>
        <v>0</v>
      </c>
      <c r="K57" s="11">
        <f>F57-I57-J57</f>
        <v>0</v>
      </c>
    </row>
    <row r="58" spans="1:11" s="6" customFormat="1" ht="22.5" x14ac:dyDescent="0.25">
      <c r="A58" s="10" t="s">
        <v>260</v>
      </c>
      <c r="B58" s="10" t="s">
        <v>176</v>
      </c>
      <c r="C58" s="10" t="s">
        <v>177</v>
      </c>
      <c r="D58" s="11">
        <f>D59+D62</f>
        <v>349000</v>
      </c>
      <c r="E58" s="11">
        <f>E59+E62</f>
        <v>2801660</v>
      </c>
      <c r="F58" s="11">
        <f>G58+H58</f>
        <v>2221171</v>
      </c>
      <c r="G58" s="11">
        <f>G59+G62</f>
        <v>0</v>
      </c>
      <c r="H58" s="11">
        <f>H59+H62</f>
        <v>2221171</v>
      </c>
      <c r="I58" s="11">
        <f>I59+I62</f>
        <v>2221171</v>
      </c>
      <c r="J58" s="11">
        <f>J59+J62</f>
        <v>0</v>
      </c>
      <c r="K58" s="11">
        <f>F58-I58-J58</f>
        <v>0</v>
      </c>
    </row>
    <row r="59" spans="1:11" s="6" customFormat="1" ht="96" x14ac:dyDescent="0.25">
      <c r="A59" s="10" t="s">
        <v>261</v>
      </c>
      <c r="B59" s="10" t="s">
        <v>179</v>
      </c>
      <c r="C59" s="10" t="s">
        <v>180</v>
      </c>
      <c r="D59" s="11">
        <f>+D60+D61</f>
        <v>349000</v>
      </c>
      <c r="E59" s="11">
        <f>+E60+E61</f>
        <v>1305160</v>
      </c>
      <c r="F59" s="11">
        <f>G59+H59</f>
        <v>1221171</v>
      </c>
      <c r="G59" s="11">
        <f>+G60+G61</f>
        <v>0</v>
      </c>
      <c r="H59" s="11">
        <f>+H60+H61</f>
        <v>1221171</v>
      </c>
      <c r="I59" s="11">
        <f>+I60+I61</f>
        <v>1221171</v>
      </c>
      <c r="J59" s="11">
        <f>+J60+J61</f>
        <v>0</v>
      </c>
      <c r="K59" s="11">
        <f>F59-I59-J59</f>
        <v>0</v>
      </c>
    </row>
    <row r="60" spans="1:11" s="6" customFormat="1" ht="43.5" x14ac:dyDescent="0.25">
      <c r="A60" s="10" t="s">
        <v>160</v>
      </c>
      <c r="B60" s="10" t="s">
        <v>185</v>
      </c>
      <c r="C60" s="10" t="s">
        <v>186</v>
      </c>
      <c r="D60" s="11">
        <v>259000</v>
      </c>
      <c r="E60" s="11">
        <v>1215160</v>
      </c>
      <c r="F60" s="11">
        <f>G60+H60</f>
        <v>1146500</v>
      </c>
      <c r="G60" s="11">
        <v>0</v>
      </c>
      <c r="H60" s="11">
        <v>1146500</v>
      </c>
      <c r="I60" s="11">
        <v>1146500</v>
      </c>
      <c r="J60" s="11">
        <v>0</v>
      </c>
      <c r="K60" s="11">
        <f>F60-I60-J60</f>
        <v>0</v>
      </c>
    </row>
    <row r="61" spans="1:11" s="6" customFormat="1" ht="22.5" x14ac:dyDescent="0.25">
      <c r="A61" s="10" t="s">
        <v>262</v>
      </c>
      <c r="B61" s="10" t="s">
        <v>188</v>
      </c>
      <c r="C61" s="10" t="s">
        <v>189</v>
      </c>
      <c r="D61" s="11">
        <v>90000</v>
      </c>
      <c r="E61" s="11">
        <v>90000</v>
      </c>
      <c r="F61" s="11">
        <f>G61+H61</f>
        <v>74671</v>
      </c>
      <c r="G61" s="11">
        <v>0</v>
      </c>
      <c r="H61" s="11">
        <v>74671</v>
      </c>
      <c r="I61" s="11">
        <v>74671</v>
      </c>
      <c r="J61" s="11">
        <v>0</v>
      </c>
      <c r="K61" s="11">
        <f>F61-I61-J61</f>
        <v>0</v>
      </c>
    </row>
    <row r="62" spans="1:11" s="6" customFormat="1" ht="33" x14ac:dyDescent="0.25">
      <c r="A62" s="10" t="s">
        <v>263</v>
      </c>
      <c r="B62" s="10" t="s">
        <v>206</v>
      </c>
      <c r="C62" s="10" t="s">
        <v>207</v>
      </c>
      <c r="D62" s="11">
        <f>+D63</f>
        <v>0</v>
      </c>
      <c r="E62" s="11">
        <f>+E63</f>
        <v>1496500</v>
      </c>
      <c r="F62" s="11">
        <f>G62+H62</f>
        <v>1000000</v>
      </c>
      <c r="G62" s="11">
        <f>+G63</f>
        <v>0</v>
      </c>
      <c r="H62" s="11">
        <f>+H63</f>
        <v>1000000</v>
      </c>
      <c r="I62" s="11">
        <f>+I63</f>
        <v>1000000</v>
      </c>
      <c r="J62" s="11">
        <f>+J63</f>
        <v>0</v>
      </c>
      <c r="K62" s="11">
        <f>F62-I62-J62</f>
        <v>0</v>
      </c>
    </row>
    <row r="63" spans="1:11" s="6" customFormat="1" ht="33" x14ac:dyDescent="0.25">
      <c r="A63" s="10" t="s">
        <v>264</v>
      </c>
      <c r="B63" s="10" t="s">
        <v>209</v>
      </c>
      <c r="C63" s="10" t="s">
        <v>210</v>
      </c>
      <c r="D63" s="11">
        <v>0</v>
      </c>
      <c r="E63" s="11">
        <v>1496500</v>
      </c>
      <c r="F63" s="11">
        <f>G63+H63</f>
        <v>1000000</v>
      </c>
      <c r="G63" s="11">
        <v>0</v>
      </c>
      <c r="H63" s="11">
        <v>1000000</v>
      </c>
      <c r="I63" s="11">
        <v>1000000</v>
      </c>
      <c r="J63" s="11">
        <v>0</v>
      </c>
      <c r="K63" s="11">
        <f>F63-I63-J63</f>
        <v>0</v>
      </c>
    </row>
    <row r="64" spans="1:11" s="6" customFormat="1" x14ac:dyDescent="0.25">
      <c r="A64" s="8"/>
      <c r="B64" s="8"/>
      <c r="C64" s="8"/>
      <c r="D64" s="9"/>
      <c r="E64" s="9"/>
      <c r="F64" s="9"/>
      <c r="G64" s="9"/>
      <c r="H64" s="9"/>
      <c r="I64" s="9"/>
      <c r="J64" s="9"/>
      <c r="K64" s="9"/>
    </row>
    <row r="65" spans="1:12" x14ac:dyDescent="0.25">
      <c r="A65" s="13" t="s">
        <v>232</v>
      </c>
      <c r="B65" s="13"/>
      <c r="C65" s="13"/>
      <c r="D65" s="13"/>
      <c r="E65" s="13" t="s">
        <v>234</v>
      </c>
      <c r="F65" s="13"/>
      <c r="G65" s="13"/>
      <c r="H65" s="13"/>
      <c r="I65" s="13" t="s">
        <v>235</v>
      </c>
      <c r="J65" s="13"/>
      <c r="K65" s="13"/>
      <c r="L65" s="13"/>
    </row>
    <row r="66" spans="1:12" x14ac:dyDescent="0.25">
      <c r="A66" s="3" t="s">
        <v>233</v>
      </c>
      <c r="B66" s="3"/>
      <c r="C66" s="3"/>
      <c r="D66" s="3"/>
      <c r="E66" s="3" t="s">
        <v>234</v>
      </c>
      <c r="F66" s="3"/>
      <c r="G66" s="3"/>
      <c r="H66" s="3"/>
      <c r="I66" s="3"/>
      <c r="J66" s="3"/>
      <c r="K66" s="3"/>
      <c r="L66" s="3"/>
    </row>
    <row r="129" spans="1:20" x14ac:dyDescent="0.25">
      <c r="A129" s="12"/>
      <c r="B129" s="12"/>
      <c r="C129" s="12"/>
      <c r="D129" s="12"/>
      <c r="I129" s="12"/>
      <c r="J129" s="12"/>
      <c r="K129" s="12"/>
      <c r="L129" s="12"/>
      <c r="Q129" s="12"/>
      <c r="R129" s="12"/>
      <c r="S129" s="12"/>
      <c r="T129" s="12"/>
    </row>
  </sheetData>
  <mergeCells count="22">
    <mergeCell ref="A65:D65"/>
    <mergeCell ref="A66:D66"/>
    <mergeCell ref="E65:H65"/>
    <mergeCell ref="E66:H66"/>
    <mergeCell ref="I65:L65"/>
    <mergeCell ref="I66:L66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1A03B-1685-4730-BD4B-20C1BECFAB80}">
  <dimension ref="A1:T7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265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266</v>
      </c>
      <c r="C11" s="10" t="s">
        <v>21</v>
      </c>
      <c r="D11" s="11">
        <f>D12+D17+D21+D35</f>
        <v>26888800</v>
      </c>
      <c r="E11" s="11">
        <f>E12+E17+E21+E35</f>
        <v>32961583</v>
      </c>
      <c r="F11" s="11">
        <f>G11+H11</f>
        <v>16748960</v>
      </c>
      <c r="G11" s="11">
        <f>G12+G17+G21+G35</f>
        <v>0</v>
      </c>
      <c r="H11" s="11">
        <f>H12+H17+H21+H35</f>
        <v>16748960</v>
      </c>
      <c r="I11" s="11">
        <f>I12+I17+I21+I35</f>
        <v>16612646</v>
      </c>
      <c r="J11" s="11">
        <f>J12+J17+J21+J35</f>
        <v>0</v>
      </c>
      <c r="K11" s="11">
        <f>F11-I11-J11</f>
        <v>136314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6000</v>
      </c>
      <c r="E12" s="11">
        <f>+E13</f>
        <v>2036383</v>
      </c>
      <c r="F12" s="11">
        <f>G12+H12</f>
        <v>2519553</v>
      </c>
      <c r="G12" s="11">
        <f>+G13</f>
        <v>0</v>
      </c>
      <c r="H12" s="11">
        <f>+H13</f>
        <v>2519553</v>
      </c>
      <c r="I12" s="11">
        <f>+I13</f>
        <v>2519553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267</v>
      </c>
      <c r="B13" s="10" t="s">
        <v>119</v>
      </c>
      <c r="C13" s="10" t="s">
        <v>120</v>
      </c>
      <c r="D13" s="11">
        <f>+D14</f>
        <v>6000</v>
      </c>
      <c r="E13" s="11">
        <f>+E14</f>
        <v>2036383</v>
      </c>
      <c r="F13" s="11">
        <f>G13+H13</f>
        <v>2519553</v>
      </c>
      <c r="G13" s="11">
        <f>+G14</f>
        <v>0</v>
      </c>
      <c r="H13" s="11">
        <f>+H14</f>
        <v>2519553</v>
      </c>
      <c r="I13" s="11">
        <f>+I14</f>
        <v>2519553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238</v>
      </c>
      <c r="B14" s="10" t="s">
        <v>134</v>
      </c>
      <c r="C14" s="10" t="s">
        <v>135</v>
      </c>
      <c r="D14" s="11">
        <f>+D15</f>
        <v>6000</v>
      </c>
      <c r="E14" s="11">
        <f>+E15</f>
        <v>2036383</v>
      </c>
      <c r="F14" s="11">
        <f>G14+H14</f>
        <v>2519553</v>
      </c>
      <c r="G14" s="11">
        <f>+G15</f>
        <v>0</v>
      </c>
      <c r="H14" s="11">
        <f>+H15</f>
        <v>2519553</v>
      </c>
      <c r="I14" s="11">
        <f>+I15</f>
        <v>2519553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268</v>
      </c>
      <c r="B15" s="10" t="s">
        <v>256</v>
      </c>
      <c r="C15" s="10" t="s">
        <v>257</v>
      </c>
      <c r="D15" s="11">
        <f>+D16</f>
        <v>6000</v>
      </c>
      <c r="E15" s="11">
        <f>+E16</f>
        <v>2036383</v>
      </c>
      <c r="F15" s="11">
        <f>G15+H15</f>
        <v>2519553</v>
      </c>
      <c r="G15" s="11">
        <f>+G16</f>
        <v>0</v>
      </c>
      <c r="H15" s="11">
        <f>+H16</f>
        <v>2519553</v>
      </c>
      <c r="I15" s="11">
        <f>+I16</f>
        <v>2519553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269</v>
      </c>
      <c r="B16" s="10" t="s">
        <v>158</v>
      </c>
      <c r="C16" s="10" t="s">
        <v>159</v>
      </c>
      <c r="D16" s="11">
        <v>6000</v>
      </c>
      <c r="E16" s="11">
        <v>2036383</v>
      </c>
      <c r="F16" s="11">
        <f>G16+H16</f>
        <v>2519553</v>
      </c>
      <c r="G16" s="11">
        <v>0</v>
      </c>
      <c r="H16" s="11">
        <v>2519553</v>
      </c>
      <c r="I16" s="11">
        <v>2519553</v>
      </c>
      <c r="J16" s="11">
        <v>0</v>
      </c>
      <c r="K16" s="11">
        <f>F16-I16-J16</f>
        <v>0</v>
      </c>
    </row>
    <row r="17" spans="1:11" s="6" customFormat="1" ht="22.5" x14ac:dyDescent="0.25">
      <c r="A17" s="10" t="s">
        <v>70</v>
      </c>
      <c r="B17" s="10" t="s">
        <v>161</v>
      </c>
      <c r="C17" s="10" t="s">
        <v>162</v>
      </c>
      <c r="D17" s="11">
        <f>D18</f>
        <v>435000</v>
      </c>
      <c r="E17" s="11">
        <f>E18</f>
        <v>681888</v>
      </c>
      <c r="F17" s="11">
        <f>G17+H17</f>
        <v>0</v>
      </c>
      <c r="G17" s="11">
        <f>G18</f>
        <v>0</v>
      </c>
      <c r="H17" s="11">
        <f>H18</f>
        <v>0</v>
      </c>
      <c r="I17" s="11">
        <f>I18</f>
        <v>0</v>
      </c>
      <c r="J17" s="11">
        <f>J18</f>
        <v>0</v>
      </c>
      <c r="K17" s="11">
        <f>F17-I17-J17</f>
        <v>0</v>
      </c>
    </row>
    <row r="18" spans="1:11" s="6" customFormat="1" ht="43.5" x14ac:dyDescent="0.25">
      <c r="A18" s="10" t="s">
        <v>73</v>
      </c>
      <c r="B18" s="10" t="s">
        <v>164</v>
      </c>
      <c r="C18" s="10" t="s">
        <v>165</v>
      </c>
      <c r="D18" s="11">
        <f>+D19+D20</f>
        <v>435000</v>
      </c>
      <c r="E18" s="11">
        <f>+E19+E20</f>
        <v>681888</v>
      </c>
      <c r="F18" s="11">
        <f>G18+H18</f>
        <v>0</v>
      </c>
      <c r="G18" s="11">
        <f>+G19+G20</f>
        <v>0</v>
      </c>
      <c r="H18" s="11">
        <f>+H19+H20</f>
        <v>0</v>
      </c>
      <c r="I18" s="11">
        <f>+I19+I20</f>
        <v>0</v>
      </c>
      <c r="J18" s="11">
        <f>+J19+J20</f>
        <v>0</v>
      </c>
      <c r="K18" s="11">
        <f>F18-I18-J18</f>
        <v>0</v>
      </c>
    </row>
    <row r="19" spans="1:11" s="6" customFormat="1" ht="33" x14ac:dyDescent="0.25">
      <c r="A19" s="10" t="s">
        <v>79</v>
      </c>
      <c r="B19" s="10" t="s">
        <v>167</v>
      </c>
      <c r="C19" s="10" t="s">
        <v>168</v>
      </c>
      <c r="D19" s="11">
        <v>435000</v>
      </c>
      <c r="E19" s="11">
        <v>435000</v>
      </c>
      <c r="F19" s="11">
        <f>G19+H19</f>
        <v>0</v>
      </c>
      <c r="G19" s="11">
        <v>0</v>
      </c>
      <c r="H19" s="11">
        <v>0</v>
      </c>
      <c r="I19" s="11">
        <v>0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82</v>
      </c>
      <c r="B20" s="10" t="s">
        <v>170</v>
      </c>
      <c r="C20" s="10" t="s">
        <v>171</v>
      </c>
      <c r="D20" s="11">
        <v>0</v>
      </c>
      <c r="E20" s="11">
        <v>246888</v>
      </c>
      <c r="F20" s="11">
        <f>G20+H20</f>
        <v>0</v>
      </c>
      <c r="G20" s="11">
        <v>0</v>
      </c>
      <c r="H20" s="11">
        <v>0</v>
      </c>
      <c r="I20" s="11">
        <v>0</v>
      </c>
      <c r="J20" s="11">
        <v>0</v>
      </c>
      <c r="K20" s="11">
        <f>F20-I20-J20</f>
        <v>0</v>
      </c>
    </row>
    <row r="21" spans="1:11" s="6" customFormat="1" x14ac:dyDescent="0.25">
      <c r="A21" s="10" t="s">
        <v>94</v>
      </c>
      <c r="B21" s="10" t="s">
        <v>173</v>
      </c>
      <c r="C21" s="10" t="s">
        <v>174</v>
      </c>
      <c r="D21" s="11">
        <f>D22</f>
        <v>26293300</v>
      </c>
      <c r="E21" s="11">
        <f>E22</f>
        <v>29685606</v>
      </c>
      <c r="F21" s="11">
        <f>G21+H21</f>
        <v>13443168</v>
      </c>
      <c r="G21" s="11">
        <f>G22</f>
        <v>0</v>
      </c>
      <c r="H21" s="11">
        <f>H22</f>
        <v>13443168</v>
      </c>
      <c r="I21" s="11">
        <f>I22</f>
        <v>13443168</v>
      </c>
      <c r="J21" s="11">
        <f>J22</f>
        <v>0</v>
      </c>
      <c r="K21" s="11">
        <f>F21-I21-J21</f>
        <v>0</v>
      </c>
    </row>
    <row r="22" spans="1:11" s="6" customFormat="1" ht="22.5" x14ac:dyDescent="0.25">
      <c r="A22" s="10" t="s">
        <v>242</v>
      </c>
      <c r="B22" s="10" t="s">
        <v>176</v>
      </c>
      <c r="C22" s="10" t="s">
        <v>177</v>
      </c>
      <c r="D22" s="11">
        <f>D23+D30</f>
        <v>26293300</v>
      </c>
      <c r="E22" s="11">
        <f>E23+E30</f>
        <v>29685606</v>
      </c>
      <c r="F22" s="11">
        <f>G22+H22</f>
        <v>13443168</v>
      </c>
      <c r="G22" s="11">
        <f>G23+G30</f>
        <v>0</v>
      </c>
      <c r="H22" s="11">
        <f>H23+H30</f>
        <v>13443168</v>
      </c>
      <c r="I22" s="11">
        <f>I23+I30</f>
        <v>13443168</v>
      </c>
      <c r="J22" s="11">
        <f>J23+J30</f>
        <v>0</v>
      </c>
      <c r="K22" s="11">
        <f>F22-I22-J22</f>
        <v>0</v>
      </c>
    </row>
    <row r="23" spans="1:11" s="6" customFormat="1" ht="96" x14ac:dyDescent="0.25">
      <c r="A23" s="10" t="s">
        <v>97</v>
      </c>
      <c r="B23" s="10" t="s">
        <v>179</v>
      </c>
      <c r="C23" s="10" t="s">
        <v>180</v>
      </c>
      <c r="D23" s="11">
        <f>+D24+D25+D26+D27</f>
        <v>26293300</v>
      </c>
      <c r="E23" s="11">
        <f>+E24+E25+E26+E27</f>
        <v>29553700</v>
      </c>
      <c r="F23" s="11">
        <f>G23+H23</f>
        <v>12682222</v>
      </c>
      <c r="G23" s="11">
        <f>+G24+G25+G26+G27</f>
        <v>0</v>
      </c>
      <c r="H23" s="11">
        <f>+H24+H25+H26+H27</f>
        <v>12682222</v>
      </c>
      <c r="I23" s="11">
        <f>+I24+I25+I26+I27</f>
        <v>12682222</v>
      </c>
      <c r="J23" s="11">
        <f>+J24+J25+J26+J27</f>
        <v>0</v>
      </c>
      <c r="K23" s="11">
        <f>F23-I23-J23</f>
        <v>0</v>
      </c>
    </row>
    <row r="24" spans="1:11" s="6" customFormat="1" ht="33" x14ac:dyDescent="0.25">
      <c r="A24" s="10" t="s">
        <v>270</v>
      </c>
      <c r="B24" s="10" t="s">
        <v>182</v>
      </c>
      <c r="C24" s="10" t="s">
        <v>183</v>
      </c>
      <c r="D24" s="11">
        <v>0</v>
      </c>
      <c r="E24" s="11">
        <v>171000</v>
      </c>
      <c r="F24" s="11">
        <f>G24+H24</f>
        <v>0</v>
      </c>
      <c r="G24" s="11">
        <v>0</v>
      </c>
      <c r="H24" s="11">
        <v>0</v>
      </c>
      <c r="I24" s="11">
        <v>0</v>
      </c>
      <c r="J24" s="11">
        <v>0</v>
      </c>
      <c r="K24" s="11">
        <f>F24-I24-J24</f>
        <v>0</v>
      </c>
    </row>
    <row r="25" spans="1:11" s="6" customFormat="1" ht="22.5" x14ac:dyDescent="0.25">
      <c r="A25" s="10" t="s">
        <v>271</v>
      </c>
      <c r="B25" s="10" t="s">
        <v>191</v>
      </c>
      <c r="C25" s="10" t="s">
        <v>192</v>
      </c>
      <c r="D25" s="11">
        <v>1894000</v>
      </c>
      <c r="E25" s="11">
        <v>4983400</v>
      </c>
      <c r="F25" s="11">
        <f>G25+H25</f>
        <v>4276660</v>
      </c>
      <c r="G25" s="11">
        <v>0</v>
      </c>
      <c r="H25" s="11">
        <v>4276660</v>
      </c>
      <c r="I25" s="11">
        <v>4276660</v>
      </c>
      <c r="J25" s="11">
        <v>0</v>
      </c>
      <c r="K25" s="11">
        <f>F25-I25-J25</f>
        <v>0</v>
      </c>
    </row>
    <row r="26" spans="1:11" s="6" customFormat="1" ht="33" x14ac:dyDescent="0.25">
      <c r="A26" s="10" t="s">
        <v>142</v>
      </c>
      <c r="B26" s="10" t="s">
        <v>194</v>
      </c>
      <c r="C26" s="10" t="s">
        <v>195</v>
      </c>
      <c r="D26" s="11">
        <v>22496300</v>
      </c>
      <c r="E26" s="11">
        <v>22496300</v>
      </c>
      <c r="F26" s="11">
        <f>G26+H26</f>
        <v>8405562</v>
      </c>
      <c r="G26" s="11">
        <v>0</v>
      </c>
      <c r="H26" s="11">
        <v>8405562</v>
      </c>
      <c r="I26" s="11">
        <v>8405562</v>
      </c>
      <c r="J26" s="11">
        <v>0</v>
      </c>
      <c r="K26" s="11">
        <f>F26-I26-J26</f>
        <v>0</v>
      </c>
    </row>
    <row r="27" spans="1:11" s="6" customFormat="1" ht="33" x14ac:dyDescent="0.25">
      <c r="A27" s="10" t="s">
        <v>272</v>
      </c>
      <c r="B27" s="10" t="s">
        <v>197</v>
      </c>
      <c r="C27" s="10" t="s">
        <v>198</v>
      </c>
      <c r="D27" s="11">
        <f>D28+D29</f>
        <v>1903000</v>
      </c>
      <c r="E27" s="11">
        <f>E28+E29</f>
        <v>1903000</v>
      </c>
      <c r="F27" s="11">
        <f>G27+H27</f>
        <v>0</v>
      </c>
      <c r="G27" s="11">
        <f>G28+G29</f>
        <v>0</v>
      </c>
      <c r="H27" s="11">
        <f>H28+H29</f>
        <v>0</v>
      </c>
      <c r="I27" s="11">
        <f>I28+I29</f>
        <v>0</v>
      </c>
      <c r="J27" s="11">
        <f>J28+J29</f>
        <v>0</v>
      </c>
      <c r="K27" s="11">
        <f>F27-I27-J27</f>
        <v>0</v>
      </c>
    </row>
    <row r="28" spans="1:11" s="6" customFormat="1" x14ac:dyDescent="0.25">
      <c r="A28" s="10" t="s">
        <v>273</v>
      </c>
      <c r="B28" s="10" t="s">
        <v>200</v>
      </c>
      <c r="C28" s="10" t="s">
        <v>201</v>
      </c>
      <c r="D28" s="11">
        <v>1599000</v>
      </c>
      <c r="E28" s="11">
        <v>1599000</v>
      </c>
      <c r="F28" s="11">
        <f>G28+H28</f>
        <v>0</v>
      </c>
      <c r="G28" s="11">
        <v>0</v>
      </c>
      <c r="H28" s="11">
        <v>0</v>
      </c>
      <c r="I28" s="11">
        <v>0</v>
      </c>
      <c r="J28" s="11">
        <v>0</v>
      </c>
      <c r="K28" s="11">
        <f>F28-I28-J28</f>
        <v>0</v>
      </c>
    </row>
    <row r="29" spans="1:11" s="6" customFormat="1" x14ac:dyDescent="0.25">
      <c r="A29" s="10" t="s">
        <v>274</v>
      </c>
      <c r="B29" s="10" t="s">
        <v>203</v>
      </c>
      <c r="C29" s="10" t="s">
        <v>204</v>
      </c>
      <c r="D29" s="11">
        <v>304000</v>
      </c>
      <c r="E29" s="11">
        <v>304000</v>
      </c>
      <c r="F29" s="11">
        <f>G29+H29</f>
        <v>0</v>
      </c>
      <c r="G29" s="11">
        <v>0</v>
      </c>
      <c r="H29" s="11">
        <v>0</v>
      </c>
      <c r="I29" s="11">
        <v>0</v>
      </c>
      <c r="J29" s="11">
        <v>0</v>
      </c>
      <c r="K29" s="11">
        <f>F29-I29-J29</f>
        <v>0</v>
      </c>
    </row>
    <row r="30" spans="1:11" s="6" customFormat="1" ht="33" x14ac:dyDescent="0.25">
      <c r="A30" s="10" t="s">
        <v>275</v>
      </c>
      <c r="B30" s="10" t="s">
        <v>206</v>
      </c>
      <c r="C30" s="10" t="s">
        <v>207</v>
      </c>
      <c r="D30" s="11">
        <f>+D31+D32</f>
        <v>0</v>
      </c>
      <c r="E30" s="11">
        <f>+E31+E32</f>
        <v>131906</v>
      </c>
      <c r="F30" s="11">
        <f>G30+H30</f>
        <v>760946</v>
      </c>
      <c r="G30" s="11">
        <f>+G31+G32</f>
        <v>0</v>
      </c>
      <c r="H30" s="11">
        <f>+H31+H32</f>
        <v>760946</v>
      </c>
      <c r="I30" s="11">
        <f>+I31+I32</f>
        <v>760946</v>
      </c>
      <c r="J30" s="11">
        <f>+J31+J32</f>
        <v>0</v>
      </c>
      <c r="K30" s="11">
        <f>F30-I30-J30</f>
        <v>0</v>
      </c>
    </row>
    <row r="31" spans="1:11" s="6" customFormat="1" ht="22.5" x14ac:dyDescent="0.25">
      <c r="A31" s="10" t="s">
        <v>157</v>
      </c>
      <c r="B31" s="10" t="s">
        <v>212</v>
      </c>
      <c r="C31" s="10" t="s">
        <v>213</v>
      </c>
      <c r="D31" s="11">
        <v>0</v>
      </c>
      <c r="E31" s="11">
        <v>131906</v>
      </c>
      <c r="F31" s="11">
        <f>G31+H31</f>
        <v>131907</v>
      </c>
      <c r="G31" s="11">
        <v>0</v>
      </c>
      <c r="H31" s="11">
        <v>131907</v>
      </c>
      <c r="I31" s="11">
        <v>131907</v>
      </c>
      <c r="J31" s="11">
        <v>0</v>
      </c>
      <c r="K31" s="11">
        <f>F31-I31-J31</f>
        <v>0</v>
      </c>
    </row>
    <row r="32" spans="1:11" s="6" customFormat="1" ht="22.5" x14ac:dyDescent="0.25">
      <c r="A32" s="10" t="s">
        <v>276</v>
      </c>
      <c r="B32" s="10" t="s">
        <v>215</v>
      </c>
      <c r="C32" s="10" t="s">
        <v>216</v>
      </c>
      <c r="D32" s="11">
        <f>D33+D34</f>
        <v>0</v>
      </c>
      <c r="E32" s="11">
        <f>E33+E34</f>
        <v>0</v>
      </c>
      <c r="F32" s="11">
        <f>G32+H32</f>
        <v>629039</v>
      </c>
      <c r="G32" s="11">
        <f>G33+G34</f>
        <v>0</v>
      </c>
      <c r="H32" s="11">
        <f>H33+H34</f>
        <v>629039</v>
      </c>
      <c r="I32" s="11">
        <f>I33+I34</f>
        <v>629039</v>
      </c>
      <c r="J32" s="11">
        <f>J33+J34</f>
        <v>0</v>
      </c>
      <c r="K32" s="11">
        <f>F32-I32-J32</f>
        <v>0</v>
      </c>
    </row>
    <row r="33" spans="1:12" s="6" customFormat="1" x14ac:dyDescent="0.25">
      <c r="A33" s="10" t="s">
        <v>160</v>
      </c>
      <c r="B33" s="10" t="s">
        <v>218</v>
      </c>
      <c r="C33" s="10" t="s">
        <v>219</v>
      </c>
      <c r="D33" s="11">
        <v>0</v>
      </c>
      <c r="E33" s="11">
        <v>0</v>
      </c>
      <c r="F33" s="11">
        <f>G33+H33</f>
        <v>528604</v>
      </c>
      <c r="G33" s="11">
        <v>0</v>
      </c>
      <c r="H33" s="11">
        <v>528604</v>
      </c>
      <c r="I33" s="11">
        <v>528604</v>
      </c>
      <c r="J33" s="11">
        <v>0</v>
      </c>
      <c r="K33" s="11">
        <f>F33-I33-J33</f>
        <v>0</v>
      </c>
    </row>
    <row r="34" spans="1:12" s="6" customFormat="1" x14ac:dyDescent="0.25">
      <c r="A34" s="10" t="s">
        <v>277</v>
      </c>
      <c r="B34" s="10" t="s">
        <v>221</v>
      </c>
      <c r="C34" s="10" t="s">
        <v>222</v>
      </c>
      <c r="D34" s="11">
        <v>0</v>
      </c>
      <c r="E34" s="11">
        <v>0</v>
      </c>
      <c r="F34" s="11">
        <f>G34+H34</f>
        <v>100435</v>
      </c>
      <c r="G34" s="11">
        <v>0</v>
      </c>
      <c r="H34" s="11">
        <v>100435</v>
      </c>
      <c r="I34" s="11">
        <v>100435</v>
      </c>
      <c r="J34" s="11">
        <v>0</v>
      </c>
      <c r="K34" s="11">
        <f>F34-I34-J34</f>
        <v>0</v>
      </c>
    </row>
    <row r="35" spans="1:12" s="6" customFormat="1" ht="33" x14ac:dyDescent="0.25">
      <c r="A35" s="10" t="s">
        <v>202</v>
      </c>
      <c r="B35" s="10" t="s">
        <v>224</v>
      </c>
      <c r="C35" s="10" t="s">
        <v>225</v>
      </c>
      <c r="D35" s="11">
        <f>+D36</f>
        <v>154500</v>
      </c>
      <c r="E35" s="11">
        <f>+E36</f>
        <v>557706</v>
      </c>
      <c r="F35" s="11">
        <f>G35+H35</f>
        <v>786239</v>
      </c>
      <c r="G35" s="11">
        <f>+G36</f>
        <v>0</v>
      </c>
      <c r="H35" s="11">
        <f>+H36</f>
        <v>786239</v>
      </c>
      <c r="I35" s="11">
        <f>+I36</f>
        <v>649925</v>
      </c>
      <c r="J35" s="11">
        <f>+J36</f>
        <v>0</v>
      </c>
      <c r="K35" s="11">
        <f>F35-I35-J35</f>
        <v>136314</v>
      </c>
    </row>
    <row r="36" spans="1:12" s="6" customFormat="1" ht="33" x14ac:dyDescent="0.25">
      <c r="A36" s="10" t="s">
        <v>278</v>
      </c>
      <c r="B36" s="10" t="s">
        <v>227</v>
      </c>
      <c r="C36" s="10" t="s">
        <v>228</v>
      </c>
      <c r="D36" s="11">
        <f>D37</f>
        <v>154500</v>
      </c>
      <c r="E36" s="11">
        <f>E37</f>
        <v>557706</v>
      </c>
      <c r="F36" s="11">
        <f>G36+H36</f>
        <v>786239</v>
      </c>
      <c r="G36" s="11">
        <f>G37</f>
        <v>0</v>
      </c>
      <c r="H36" s="11">
        <f>H37</f>
        <v>786239</v>
      </c>
      <c r="I36" s="11">
        <f>I37</f>
        <v>649925</v>
      </c>
      <c r="J36" s="11">
        <f>J37</f>
        <v>0</v>
      </c>
      <c r="K36" s="11">
        <f>F36-I36-J36</f>
        <v>136314</v>
      </c>
    </row>
    <row r="37" spans="1:12" s="6" customFormat="1" ht="22.5" x14ac:dyDescent="0.25">
      <c r="A37" s="10" t="s">
        <v>279</v>
      </c>
      <c r="B37" s="10" t="s">
        <v>230</v>
      </c>
      <c r="C37" s="10" t="s">
        <v>231</v>
      </c>
      <c r="D37" s="11">
        <v>154500</v>
      </c>
      <c r="E37" s="11">
        <v>557706</v>
      </c>
      <c r="F37" s="11">
        <f>G37+H37</f>
        <v>786239</v>
      </c>
      <c r="G37" s="11">
        <v>0</v>
      </c>
      <c r="H37" s="11">
        <v>786239</v>
      </c>
      <c r="I37" s="11">
        <v>649925</v>
      </c>
      <c r="J37" s="11">
        <v>0</v>
      </c>
      <c r="K37" s="11">
        <f>F37-I37-J37</f>
        <v>136314</v>
      </c>
    </row>
    <row r="38" spans="1:12" s="6" customFormat="1" x14ac:dyDescent="0.25">
      <c r="A38" s="8"/>
      <c r="B38" s="8"/>
      <c r="C38" s="8"/>
      <c r="D38" s="9"/>
      <c r="E38" s="9"/>
      <c r="F38" s="9"/>
      <c r="G38" s="9"/>
      <c r="H38" s="9"/>
      <c r="I38" s="9"/>
      <c r="J38" s="9"/>
      <c r="K38" s="9"/>
    </row>
    <row r="39" spans="1:12" x14ac:dyDescent="0.25">
      <c r="A39" s="13" t="s">
        <v>232</v>
      </c>
      <c r="B39" s="13"/>
      <c r="C39" s="13"/>
      <c r="D39" s="13"/>
      <c r="E39" s="13" t="s">
        <v>234</v>
      </c>
      <c r="F39" s="13"/>
      <c r="G39" s="13"/>
      <c r="H39" s="13"/>
      <c r="I39" s="13" t="s">
        <v>235</v>
      </c>
      <c r="J39" s="13"/>
      <c r="K39" s="13"/>
      <c r="L39" s="13"/>
    </row>
    <row r="40" spans="1:12" x14ac:dyDescent="0.25">
      <c r="A40" s="3" t="s">
        <v>233</v>
      </c>
      <c r="B40" s="3"/>
      <c r="C40" s="3"/>
      <c r="D40" s="3"/>
      <c r="E40" s="3" t="s">
        <v>234</v>
      </c>
      <c r="F40" s="3"/>
      <c r="G40" s="3"/>
      <c r="H40" s="3"/>
      <c r="I40" s="3"/>
      <c r="J40" s="3"/>
      <c r="K40" s="3"/>
      <c r="L40" s="3"/>
    </row>
    <row r="77" spans="1:20" x14ac:dyDescent="0.25">
      <c r="A77" s="12"/>
      <c r="B77" s="12"/>
      <c r="C77" s="12"/>
      <c r="D77" s="12"/>
      <c r="I77" s="12"/>
      <c r="J77" s="12"/>
      <c r="K77" s="12"/>
      <c r="L77" s="12"/>
      <c r="Q77" s="12"/>
      <c r="R77" s="12"/>
      <c r="S77" s="12"/>
      <c r="T77" s="12"/>
    </row>
  </sheetData>
  <mergeCells count="22">
    <mergeCell ref="A39:D39"/>
    <mergeCell ref="A40:D40"/>
    <mergeCell ref="E39:H39"/>
    <mergeCell ref="E40:H40"/>
    <mergeCell ref="I39:L39"/>
    <mergeCell ref="I40:L40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 Sandu</dc:creator>
  <cp:lastModifiedBy>Vlad Sandu</cp:lastModifiedBy>
  <dcterms:created xsi:type="dcterms:W3CDTF">2025-07-17T10:37:49Z</dcterms:created>
  <dcterms:modified xsi:type="dcterms:W3CDTF">2025-07-17T10:38:01Z</dcterms:modified>
</cp:coreProperties>
</file>